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ài liệu đang dùng\Văn bản Sở\Năm 2025\Văn bản Đảng\Đại hội Đảng bộ\Văn kiện\Văn kiện Đại hội - dự thảo lần 2\"/>
    </mc:Choice>
  </mc:AlternateContent>
  <bookViews>
    <workbookView xWindow="0" yWindow="0" windowWidth="9015" windowHeight="6900"/>
  </bookViews>
  <sheets>
    <sheet name="PL 2" sheetId="1" r:id="rId1"/>
    <sheet name="PL 3" sheetId="2" r:id="rId2"/>
    <sheet name="PL 1" sheetId="3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2" l="1"/>
  <c r="E15" i="2"/>
  <c r="P15" i="2"/>
  <c r="P14" i="2"/>
  <c r="H15" i="2" l="1"/>
  <c r="F15" i="2"/>
  <c r="M14" i="2"/>
  <c r="K14" i="2"/>
  <c r="I14" i="2"/>
  <c r="G14" i="2"/>
  <c r="L15" i="2"/>
  <c r="D15" i="2"/>
  <c r="D7" i="3" l="1"/>
  <c r="D8" i="3"/>
  <c r="D9" i="3"/>
  <c r="D10" i="3"/>
  <c r="D6" i="3"/>
  <c r="K10" i="2"/>
  <c r="K11" i="2"/>
  <c r="K12" i="2"/>
  <c r="K13" i="2"/>
  <c r="K15" i="2"/>
  <c r="K9" i="2"/>
  <c r="M15" i="2"/>
  <c r="M10" i="2"/>
  <c r="M11" i="2"/>
  <c r="M12" i="2"/>
  <c r="M13" i="2"/>
  <c r="M9" i="2"/>
  <c r="G15" i="2"/>
  <c r="I15" i="2"/>
  <c r="I10" i="2"/>
  <c r="I11" i="2"/>
  <c r="I12" i="2"/>
  <c r="I13" i="2"/>
  <c r="I9" i="2"/>
  <c r="G10" i="2"/>
  <c r="G11" i="2"/>
  <c r="G12" i="2"/>
  <c r="G13" i="2"/>
  <c r="G9" i="2"/>
  <c r="D10" i="2"/>
  <c r="D11" i="2"/>
  <c r="D12" i="2"/>
  <c r="D13" i="2"/>
  <c r="D9" i="2"/>
  <c r="F12" i="1"/>
  <c r="H12" i="1"/>
  <c r="J12" i="1"/>
  <c r="D11" i="1"/>
  <c r="D10" i="1"/>
  <c r="C10" i="1" s="1"/>
  <c r="D9" i="1"/>
  <c r="C9" i="1" s="1"/>
  <c r="E9" i="1" s="1"/>
  <c r="D8" i="1"/>
  <c r="C8" i="1" s="1"/>
  <c r="C11" i="1"/>
  <c r="D7" i="1"/>
  <c r="C7" i="1" s="1"/>
  <c r="C12" i="1" l="1"/>
  <c r="E11" i="1"/>
  <c r="E10" i="1"/>
  <c r="D12" i="1"/>
  <c r="E12" i="1" s="1"/>
  <c r="E7" i="1"/>
  <c r="E8" i="1"/>
</calcChain>
</file>

<file path=xl/sharedStrings.xml><?xml version="1.0" encoding="utf-8"?>
<sst xmlns="http://schemas.openxmlformats.org/spreadsheetml/2006/main" count="70" uniqueCount="49">
  <si>
    <t>PHỤ LỤC 3</t>
  </si>
  <si>
    <t>BẢNG TỔNG HỢP ĐÁNH GIÁ ĐẢNG VIÊN NHIỆM KỲ 2020-2025</t>
  </si>
  <si>
    <t>(Kèm theo Báo cáo chính trị trình Đại hội Đảng bộ Sở Nông nghiệp và Môi trường lần thứ I, nhiệm kỳ 2025 - 2030)</t>
  </si>
  <si>
    <t>Năm</t>
  </si>
  <si>
    <t>Đảng viên hoàn thành xuất sắc nhiệm vụ</t>
  </si>
  <si>
    <t>Đảng viên hoàn thành tốt nhiệm vụ</t>
  </si>
  <si>
    <t>Đảng viên hoàn thành nhiệm vụ</t>
  </si>
  <si>
    <t>Đảng viên không hoàn thành nhiệm vụ</t>
  </si>
  <si>
    <t>Số lượng</t>
  </si>
  <si>
    <t>Tỷ lệ (%)</t>
  </si>
  <si>
    <t>5,15</t>
  </si>
  <si>
    <t>89,71</t>
  </si>
  <si>
    <t>89,66</t>
  </si>
  <si>
    <t>8,28</t>
  </si>
  <si>
    <t>0,69</t>
  </si>
  <si>
    <t>0,67</t>
  </si>
  <si>
    <t>89,26</t>
  </si>
  <si>
    <t>9,4</t>
  </si>
  <si>
    <t>78,08%</t>
  </si>
  <si>
    <t>2,75</t>
  </si>
  <si>
    <t>81,08</t>
  </si>
  <si>
    <t>0,68</t>
  </si>
  <si>
    <t>Tổng cộng</t>
  </si>
  <si>
    <t>81,09</t>
  </si>
  <si>
    <t>Tổng số đảng viên được đánh giá</t>
  </si>
  <si>
    <t>BẢNG TỔNG HỢP KẾT NẠP ĐẢNG VIÊN NHIỆM KỲ 2020 - 2025</t>
  </si>
  <si>
    <t>STT</t>
  </si>
  <si>
    <t>Đạt tỷ lệ %</t>
  </si>
  <si>
    <t>Trong đó</t>
  </si>
  <si>
    <t>Đoàn viên</t>
  </si>
  <si>
    <t>Công đoàn viên</t>
  </si>
  <si>
    <t>Nam</t>
  </si>
  <si>
    <t>Nữ</t>
  </si>
  <si>
    <t>Tổng</t>
  </si>
  <si>
    <t>Số lượng kết nạp</t>
  </si>
  <si>
    <t>PHỤ LỤC 2</t>
  </si>
  <si>
    <t>BẢNG TỔNG HỢP CHI BỘ, ĐẢNG BỘ TRONG SẠCH, VỮNG MẠNH NHIỆM KỲ 2020 - 2025</t>
  </si>
  <si>
    <t>Chi bộ hoàn thành xuất sắc nhiệm vụ (trong sạch, vững mạnh, tiêu biểu)</t>
  </si>
  <si>
    <t>Kết quả Đảng bộ (Sở Nông nghiệp và PTNT và Sở Tài nguyên và Môi trường)</t>
  </si>
  <si>
    <t>Tổng số Chi bộ</t>
  </si>
  <si>
    <t>Chi bộ hoàn thành tốt nhiệm vụ</t>
  </si>
  <si>
    <t>Chi bộ hoàn thành nhiệm vụ</t>
  </si>
  <si>
    <t>Chi bộ không hoàn thành nhiệm vụ</t>
  </si>
  <si>
    <t>Hoàn thành tốt nhiệm vụ</t>
  </si>
  <si>
    <t>Hoàn thành nhiệm vụ</t>
  </si>
  <si>
    <t>(Kèm theo Báo cáo chính trị trình Đại hội Đảng bộ
 Sở Nông nghiệp và Môi trường lần thứ I, nhiệm kỳ 2025 - 2030)</t>
  </si>
  <si>
    <t>03 tháng đầu năm 2025</t>
  </si>
  <si>
    <t>PHỤ LỤC 1</t>
  </si>
  <si>
    <t>(Kèm theo Báo cáo chính trị trình Đại hội Đảng bộ Sở Nông nghiệp và Môi trường 
lần thứ I, nhiệm kỳ 2025 - 2030)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</si>
</sst>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name val="Times New Roman"/>
      <family val="1"/>
    </font>
    <font>
      <sz val="14"/>
      <name val="Times New Roman"/>
      <family val="1"/>
    </font>
    <font>
      <b/>
      <sz val="13"/>
      <name val="Times New Roman"/>
      <family val="1"/>
    </font>
    <font>
      <sz val="14"/>
      <color theme="1"/>
      <name val="Calibri"/>
      <family val="2"/>
      <scheme val="minor"/>
    </font>
    <font>
      <b/>
      <sz val="14"/>
      <name val="Times New Roman"/>
      <family val="1"/>
    </font>
    <font>
      <sz val="12"/>
      <name val="Times New Roman"/>
      <family val="1"/>
    </font>
    <font>
      <sz val="13"/>
      <color theme="1"/>
      <name val="Calibri"/>
      <family val="2"/>
      <scheme val="minor"/>
    </font>
    <font>
      <i/>
      <sz val="13"/>
      <color theme="1"/>
      <name val="Times New Roman"/>
      <family val="1"/>
    </font>
    <font>
      <sz val="13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2" fillId="0" borderId="0"/>
  </cellStyleXfs>
  <cellXfs count="41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Font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 vertical="center" wrapText="1"/>
    </xf>
    <xf numFmtId="1" fontId="10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2" fontId="11" fillId="0" borderId="1" xfId="1" applyNumberFormat="1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5" fontId="7" fillId="0" borderId="1" xfId="0" applyNumberFormat="1" applyFont="1" applyBorder="1" applyAlignment="1">
      <alignment horizontal="center" vertical="center" wrapText="1"/>
    </xf>
    <xf numFmtId="164" fontId="13" fillId="0" borderId="0" xfId="0" applyNumberFormat="1" applyFont="1"/>
    <xf numFmtId="164" fontId="7" fillId="0" borderId="0" xfId="2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 wrapText="1"/>
    </xf>
    <xf numFmtId="0" fontId="16" fillId="0" borderId="0" xfId="0" applyFont="1"/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13" fillId="2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3">
    <cellStyle name="Normal" xfId="0" builtinId="0"/>
    <cellStyle name="Normal_Mau A1-TCTU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3</xdr:row>
      <xdr:rowOff>66675</xdr:rowOff>
    </xdr:from>
    <xdr:to>
      <xdr:col>6</xdr:col>
      <xdr:colOff>619125</xdr:colOff>
      <xdr:row>3</xdr:row>
      <xdr:rowOff>66675</xdr:rowOff>
    </xdr:to>
    <xdr:cxnSp macro="">
      <xdr:nvCxnSpPr>
        <xdr:cNvPr id="3" name="Straight Connector 2"/>
        <xdr:cNvCxnSpPr/>
      </xdr:nvCxnSpPr>
      <xdr:spPr>
        <a:xfrm>
          <a:off x="3657600" y="1019175"/>
          <a:ext cx="1219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666750</xdr:colOff>
      <xdr:row>3</xdr:row>
      <xdr:rowOff>66675</xdr:rowOff>
    </xdr:from>
    <xdr:to>
      <xdr:col>8</xdr:col>
      <xdr:colOff>257175</xdr:colOff>
      <xdr:row>3</xdr:row>
      <xdr:rowOff>66675</xdr:rowOff>
    </xdr:to>
    <xdr:sp macro="" textlink="">
      <xdr:nvSpPr>
        <xdr:cNvPr id="2049" name="Line 1">
          <a:extLst>
            <a:ext uri="{FF2B5EF4-FFF2-40B4-BE49-F238E27FC236}">
              <a16:creationId xmlns:a16="http://schemas.microsoft.com/office/drawing/2014/main" id="{C9E61568-BBC4-4E6D-AA4A-E5BE822879C1}"/>
            </a:ext>
          </a:extLst>
        </xdr:cNvPr>
        <xdr:cNvSpPr>
          <a:spLocks noChangeShapeType="1"/>
        </xdr:cNvSpPr>
      </xdr:nvSpPr>
      <xdr:spPr bwMode="auto">
        <a:xfrm>
          <a:off x="3295650" y="723900"/>
          <a:ext cx="1809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1590675</xdr:colOff>
      <xdr:row>3</xdr:row>
      <xdr:rowOff>28575</xdr:rowOff>
    </xdr:from>
    <xdr:to>
      <xdr:col>6</xdr:col>
      <xdr:colOff>466725</xdr:colOff>
      <xdr:row>3</xdr:row>
      <xdr:rowOff>28575</xdr:rowOff>
    </xdr:to>
    <xdr:cxnSp macro="">
      <xdr:nvCxnSpPr>
        <xdr:cNvPr id="3" name="Straight Connector 2"/>
        <xdr:cNvCxnSpPr/>
      </xdr:nvCxnSpPr>
      <xdr:spPr>
        <a:xfrm>
          <a:off x="3324225" y="1038225"/>
          <a:ext cx="1485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ALO\Phu%20luc%203,4,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~         "/>
      <sheetName val="PL3-TOCHUCDANG"/>
      <sheetName val="PL4-DANHGIADANGVIEN"/>
      <sheetName val="PL5-KETNAPDANGVIEN"/>
    </sheetNames>
    <sheetDataSet>
      <sheetData sheetId="0"/>
      <sheetData sheetId="1"/>
      <sheetData sheetId="2">
        <row r="8">
          <cell r="G8">
            <v>12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"/>
  <sheetViews>
    <sheetView tabSelected="1" workbookViewId="0">
      <selection activeCell="M9" sqref="M9"/>
    </sheetView>
  </sheetViews>
  <sheetFormatPr defaultRowHeight="18.75" x14ac:dyDescent="0.3"/>
  <cols>
    <col min="1" max="1" width="5.28515625" style="7" customWidth="1"/>
    <col min="2" max="2" width="9.140625" style="7"/>
    <col min="3" max="3" width="13.85546875" style="7" customWidth="1"/>
    <col min="4" max="4" width="11.7109375" style="7" bestFit="1" customWidth="1"/>
    <col min="5" max="5" width="12.140625" style="7" bestFit="1" customWidth="1"/>
    <col min="6" max="6" width="11.7109375" style="7" bestFit="1" customWidth="1"/>
    <col min="7" max="7" width="12.140625" style="7" bestFit="1" customWidth="1"/>
    <col min="8" max="8" width="11.7109375" style="7" bestFit="1" customWidth="1"/>
    <col min="9" max="9" width="12.7109375" style="7" customWidth="1"/>
    <col min="10" max="10" width="11.7109375" style="7" bestFit="1" customWidth="1"/>
    <col min="11" max="11" width="12.140625" style="7" bestFit="1" customWidth="1"/>
    <col min="12" max="16384" width="9.140625" style="7"/>
  </cols>
  <sheetData>
    <row r="1" spans="2:12" ht="33.75" customHeight="1" x14ac:dyDescent="0.3">
      <c r="B1" s="28" t="s">
        <v>35</v>
      </c>
      <c r="C1" s="28"/>
      <c r="D1" s="28"/>
      <c r="E1" s="28"/>
      <c r="F1" s="28"/>
      <c r="G1" s="28"/>
      <c r="H1" s="28"/>
      <c r="I1" s="28"/>
      <c r="J1" s="28"/>
      <c r="K1" s="28"/>
    </row>
    <row r="2" spans="2:12" x14ac:dyDescent="0.3">
      <c r="B2" s="28" t="s">
        <v>1</v>
      </c>
      <c r="C2" s="28"/>
      <c r="D2" s="28"/>
      <c r="E2" s="28"/>
      <c r="F2" s="28"/>
      <c r="G2" s="28"/>
      <c r="H2" s="28"/>
      <c r="I2" s="28"/>
      <c r="J2" s="28"/>
      <c r="K2" s="28"/>
    </row>
    <row r="3" spans="2:12" ht="37.5" customHeight="1" x14ac:dyDescent="0.3">
      <c r="B3" s="40" t="s">
        <v>48</v>
      </c>
      <c r="C3" s="29"/>
      <c r="D3" s="29"/>
      <c r="E3" s="29"/>
      <c r="F3" s="29"/>
      <c r="G3" s="29"/>
      <c r="H3" s="29"/>
      <c r="I3" s="29"/>
      <c r="J3" s="29"/>
      <c r="K3" s="29"/>
    </row>
    <row r="5" spans="2:12" ht="75" customHeight="1" x14ac:dyDescent="0.3">
      <c r="B5" s="32" t="s">
        <v>3</v>
      </c>
      <c r="C5" s="30" t="s">
        <v>24</v>
      </c>
      <c r="D5" s="32" t="s">
        <v>4</v>
      </c>
      <c r="E5" s="32"/>
      <c r="F5" s="32" t="s">
        <v>5</v>
      </c>
      <c r="G5" s="32"/>
      <c r="H5" s="32" t="s">
        <v>6</v>
      </c>
      <c r="I5" s="32"/>
      <c r="J5" s="32" t="s">
        <v>7</v>
      </c>
      <c r="K5" s="32"/>
    </row>
    <row r="6" spans="2:12" x14ac:dyDescent="0.3">
      <c r="B6" s="32"/>
      <c r="C6" s="31"/>
      <c r="D6" s="8" t="s">
        <v>8</v>
      </c>
      <c r="E6" s="8" t="s">
        <v>9</v>
      </c>
      <c r="F6" s="8" t="s">
        <v>8</v>
      </c>
      <c r="G6" s="8" t="s">
        <v>9</v>
      </c>
      <c r="H6" s="8" t="s">
        <v>8</v>
      </c>
      <c r="I6" s="8" t="s">
        <v>9</v>
      </c>
      <c r="J6" s="8" t="s">
        <v>8</v>
      </c>
      <c r="K6" s="8" t="s">
        <v>9</v>
      </c>
    </row>
    <row r="7" spans="2:12" ht="28.5" customHeight="1" x14ac:dyDescent="0.3">
      <c r="B7" s="5">
        <v>2020</v>
      </c>
      <c r="C7" s="5">
        <f>D7+F7+H7+J7</f>
        <v>296</v>
      </c>
      <c r="D7" s="5">
        <f>7+'[1]PL4-DANHGIADANGVIEN'!$G$8</f>
        <v>19</v>
      </c>
      <c r="E7" s="9">
        <f>D7/C7*100</f>
        <v>6.4189189189189184</v>
      </c>
      <c r="F7" s="5">
        <v>270</v>
      </c>
      <c r="G7" s="5" t="s">
        <v>11</v>
      </c>
      <c r="H7" s="5">
        <v>7</v>
      </c>
      <c r="I7" s="5" t="s">
        <v>10</v>
      </c>
      <c r="J7" s="5">
        <v>0</v>
      </c>
      <c r="K7" s="5">
        <v>0</v>
      </c>
      <c r="L7" s="10"/>
    </row>
    <row r="8" spans="2:12" ht="28.5" customHeight="1" x14ac:dyDescent="0.3">
      <c r="B8" s="5">
        <v>2021</v>
      </c>
      <c r="C8" s="5">
        <f t="shared" ref="C8:C11" si="0">D8+F8+H8+J8</f>
        <v>302</v>
      </c>
      <c r="D8" s="5">
        <f>2+8</f>
        <v>10</v>
      </c>
      <c r="E8" s="9">
        <f t="shared" ref="E8:E11" si="1">D8/C8*100</f>
        <v>3.3112582781456954</v>
      </c>
      <c r="F8" s="5">
        <v>278</v>
      </c>
      <c r="G8" s="5" t="s">
        <v>12</v>
      </c>
      <c r="H8" s="5">
        <v>13</v>
      </c>
      <c r="I8" s="5" t="s">
        <v>13</v>
      </c>
      <c r="J8" s="5">
        <v>1</v>
      </c>
      <c r="K8" s="5" t="s">
        <v>14</v>
      </c>
      <c r="L8" s="10"/>
    </row>
    <row r="9" spans="2:12" ht="28.5" customHeight="1" x14ac:dyDescent="0.3">
      <c r="B9" s="5">
        <v>2022</v>
      </c>
      <c r="C9" s="5">
        <f t="shared" si="0"/>
        <v>310</v>
      </c>
      <c r="D9" s="5">
        <f>1+13</f>
        <v>14</v>
      </c>
      <c r="E9" s="9">
        <f t="shared" si="1"/>
        <v>4.5161290322580641</v>
      </c>
      <c r="F9" s="5">
        <v>281</v>
      </c>
      <c r="G9" s="5" t="s">
        <v>16</v>
      </c>
      <c r="H9" s="5">
        <v>14</v>
      </c>
      <c r="I9" s="5" t="s">
        <v>17</v>
      </c>
      <c r="J9" s="5">
        <v>1</v>
      </c>
      <c r="K9" s="5" t="s">
        <v>15</v>
      </c>
      <c r="L9" s="10"/>
    </row>
    <row r="10" spans="2:12" ht="28.5" customHeight="1" x14ac:dyDescent="0.3">
      <c r="B10" s="5">
        <v>2023</v>
      </c>
      <c r="C10" s="5">
        <f t="shared" si="0"/>
        <v>307</v>
      </c>
      <c r="D10" s="5">
        <f>28+11</f>
        <v>39</v>
      </c>
      <c r="E10" s="9">
        <f t="shared" si="1"/>
        <v>12.703583061889251</v>
      </c>
      <c r="F10" s="5">
        <v>262</v>
      </c>
      <c r="G10" s="5" t="s">
        <v>18</v>
      </c>
      <c r="H10" s="5">
        <v>6</v>
      </c>
      <c r="I10" s="5" t="s">
        <v>19</v>
      </c>
      <c r="J10" s="5">
        <v>0</v>
      </c>
      <c r="K10" s="5">
        <v>0</v>
      </c>
      <c r="L10" s="10"/>
    </row>
    <row r="11" spans="2:12" ht="29.25" customHeight="1" x14ac:dyDescent="0.3">
      <c r="B11" s="5">
        <v>2024</v>
      </c>
      <c r="C11" s="5">
        <f t="shared" si="0"/>
        <v>312</v>
      </c>
      <c r="D11" s="5">
        <f>27+15</f>
        <v>42</v>
      </c>
      <c r="E11" s="9">
        <f t="shared" si="1"/>
        <v>13.461538461538462</v>
      </c>
      <c r="F11" s="5">
        <v>268</v>
      </c>
      <c r="G11" s="5" t="s">
        <v>20</v>
      </c>
      <c r="H11" s="5">
        <v>1</v>
      </c>
      <c r="I11" s="5">
        <v>0</v>
      </c>
      <c r="J11" s="5">
        <v>1</v>
      </c>
      <c r="K11" s="5" t="s">
        <v>21</v>
      </c>
      <c r="L11" s="10"/>
    </row>
    <row r="12" spans="2:12" ht="48" customHeight="1" x14ac:dyDescent="0.3">
      <c r="B12" s="11" t="s">
        <v>22</v>
      </c>
      <c r="C12" s="11">
        <f>SUM(C7:C11)</f>
        <v>1527</v>
      </c>
      <c r="D12" s="11">
        <f t="shared" ref="D12:J12" si="2">SUM(D7:D11)</f>
        <v>124</v>
      </c>
      <c r="E12" s="12">
        <f>D12/C12*100</f>
        <v>8.1204977079240326</v>
      </c>
      <c r="F12" s="11">
        <f t="shared" si="2"/>
        <v>1359</v>
      </c>
      <c r="G12" s="11" t="s">
        <v>23</v>
      </c>
      <c r="H12" s="11">
        <f t="shared" si="2"/>
        <v>41</v>
      </c>
      <c r="I12" s="11">
        <v>0</v>
      </c>
      <c r="J12" s="11">
        <f t="shared" si="2"/>
        <v>3</v>
      </c>
      <c r="K12" s="11" t="s">
        <v>14</v>
      </c>
      <c r="L12" s="10"/>
    </row>
  </sheetData>
  <mergeCells count="9">
    <mergeCell ref="B1:K1"/>
    <mergeCell ref="B2:K2"/>
    <mergeCell ref="B3:K3"/>
    <mergeCell ref="C5:C6"/>
    <mergeCell ref="B5:B6"/>
    <mergeCell ref="D5:E5"/>
    <mergeCell ref="F5:G5"/>
    <mergeCell ref="H5:I5"/>
    <mergeCell ref="J5:K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6"/>
  <sheetViews>
    <sheetView workbookViewId="0">
      <selection activeCell="E13" sqref="E13"/>
    </sheetView>
  </sheetViews>
  <sheetFormatPr defaultRowHeight="17.25" x14ac:dyDescent="0.3"/>
  <cols>
    <col min="1" max="1" width="7.85546875" style="13" customWidth="1"/>
    <col min="2" max="2" width="9.140625" style="13"/>
    <col min="3" max="3" width="12" style="13" customWidth="1"/>
    <col min="4" max="4" width="9.140625" style="13"/>
    <col min="5" max="5" width="9.140625" style="24"/>
    <col min="6" max="6" width="11.140625" style="15" customWidth="1"/>
    <col min="7" max="7" width="11.42578125" style="13" customWidth="1"/>
    <col min="8" max="8" width="10.7109375" style="13" customWidth="1"/>
    <col min="9" max="9" width="11" style="13" customWidth="1"/>
    <col min="10" max="10" width="11.42578125" style="13" customWidth="1"/>
    <col min="11" max="11" width="10.85546875" style="13" customWidth="1"/>
    <col min="12" max="12" width="10.7109375" style="16" customWidth="1"/>
    <col min="13" max="13" width="11.28515625" style="13" customWidth="1"/>
    <col min="14" max="16384" width="9.140625" style="13"/>
  </cols>
  <sheetData>
    <row r="1" spans="2:20" x14ac:dyDescent="0.3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2:20" x14ac:dyDescent="0.3">
      <c r="B2" s="33" t="s">
        <v>25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2:20" x14ac:dyDescent="0.3">
      <c r="B3" s="34" t="s">
        <v>2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2:20" x14ac:dyDescent="0.3">
      <c r="B4" s="14"/>
    </row>
    <row r="6" spans="2:20" x14ac:dyDescent="0.3">
      <c r="B6" s="38" t="s">
        <v>26</v>
      </c>
      <c r="C6" s="38" t="s">
        <v>3</v>
      </c>
      <c r="D6" s="35" t="s">
        <v>34</v>
      </c>
      <c r="E6" s="39" t="s">
        <v>27</v>
      </c>
      <c r="F6" s="38" t="s">
        <v>28</v>
      </c>
      <c r="G6" s="38"/>
      <c r="H6" s="38"/>
      <c r="I6" s="38"/>
      <c r="J6" s="38"/>
      <c r="K6" s="38"/>
      <c r="L6" s="38"/>
      <c r="M6" s="38"/>
    </row>
    <row r="7" spans="2:20" x14ac:dyDescent="0.3">
      <c r="B7" s="38"/>
      <c r="C7" s="38"/>
      <c r="D7" s="36"/>
      <c r="E7" s="39"/>
      <c r="F7" s="38" t="s">
        <v>29</v>
      </c>
      <c r="G7" s="38"/>
      <c r="H7" s="38" t="s">
        <v>30</v>
      </c>
      <c r="I7" s="38"/>
      <c r="J7" s="38" t="s">
        <v>31</v>
      </c>
      <c r="K7" s="38"/>
      <c r="L7" s="38" t="s">
        <v>32</v>
      </c>
      <c r="M7" s="38"/>
    </row>
    <row r="8" spans="2:20" ht="33" x14ac:dyDescent="0.3">
      <c r="B8" s="38"/>
      <c r="C8" s="38"/>
      <c r="D8" s="37"/>
      <c r="E8" s="39"/>
      <c r="F8" s="6" t="s">
        <v>8</v>
      </c>
      <c r="G8" s="6" t="s">
        <v>9</v>
      </c>
      <c r="H8" s="6" t="s">
        <v>8</v>
      </c>
      <c r="I8" s="6" t="s">
        <v>9</v>
      </c>
      <c r="J8" s="6" t="s">
        <v>8</v>
      </c>
      <c r="K8" s="6" t="s">
        <v>9</v>
      </c>
      <c r="L8" s="6" t="s">
        <v>8</v>
      </c>
      <c r="M8" s="6" t="s">
        <v>9</v>
      </c>
    </row>
    <row r="9" spans="2:20" x14ac:dyDescent="0.3">
      <c r="B9" s="2">
        <v>1</v>
      </c>
      <c r="C9" s="2">
        <v>2020</v>
      </c>
      <c r="D9" s="2">
        <f>F9+H9</f>
        <v>12</v>
      </c>
      <c r="E9" s="25"/>
      <c r="F9" s="2">
        <v>8</v>
      </c>
      <c r="G9" s="17">
        <f>F9/D9*100</f>
        <v>66.666666666666657</v>
      </c>
      <c r="H9" s="2">
        <v>4</v>
      </c>
      <c r="I9" s="17">
        <f>H9/D9*100</f>
        <v>33.333333333333329</v>
      </c>
      <c r="J9" s="2">
        <v>7</v>
      </c>
      <c r="K9" s="17">
        <f>J9/D9*100</f>
        <v>58.333333333333336</v>
      </c>
      <c r="L9" s="2">
        <v>5</v>
      </c>
      <c r="M9" s="17">
        <f>L9/D9*100</f>
        <v>41.666666666666671</v>
      </c>
      <c r="N9" s="18"/>
    </row>
    <row r="10" spans="2:20" x14ac:dyDescent="0.3">
      <c r="B10" s="2">
        <v>2</v>
      </c>
      <c r="C10" s="2">
        <v>2021</v>
      </c>
      <c r="D10" s="2">
        <f t="shared" ref="D10:D13" si="0">F10+H10</f>
        <v>14</v>
      </c>
      <c r="E10" s="25"/>
      <c r="F10" s="2">
        <v>12</v>
      </c>
      <c r="G10" s="17">
        <f t="shared" ref="G10:G15" si="1">F10/D10*100</f>
        <v>85.714285714285708</v>
      </c>
      <c r="H10" s="2">
        <v>2</v>
      </c>
      <c r="I10" s="17">
        <f t="shared" ref="I10:I15" si="2">H10/D10*100</f>
        <v>14.285714285714285</v>
      </c>
      <c r="J10" s="2">
        <v>5</v>
      </c>
      <c r="K10" s="17">
        <f t="shared" ref="K10:K15" si="3">J10/D10*100</f>
        <v>35.714285714285715</v>
      </c>
      <c r="L10" s="2">
        <v>10</v>
      </c>
      <c r="M10" s="17">
        <f t="shared" ref="M10:M15" si="4">L10/D10*100</f>
        <v>71.428571428571431</v>
      </c>
      <c r="N10" s="18"/>
      <c r="P10" s="19"/>
      <c r="Q10" s="19"/>
      <c r="R10" s="19"/>
      <c r="S10" s="19"/>
      <c r="T10" s="19"/>
    </row>
    <row r="11" spans="2:20" x14ac:dyDescent="0.3">
      <c r="B11" s="2">
        <v>3</v>
      </c>
      <c r="C11" s="2">
        <v>2022</v>
      </c>
      <c r="D11" s="2">
        <f t="shared" si="0"/>
        <v>10</v>
      </c>
      <c r="E11" s="25"/>
      <c r="F11" s="2">
        <v>8</v>
      </c>
      <c r="G11" s="17">
        <f t="shared" si="1"/>
        <v>80</v>
      </c>
      <c r="H11" s="2">
        <v>2</v>
      </c>
      <c r="I11" s="17">
        <f t="shared" si="2"/>
        <v>20</v>
      </c>
      <c r="J11" s="2">
        <v>5</v>
      </c>
      <c r="K11" s="17">
        <f t="shared" si="3"/>
        <v>50</v>
      </c>
      <c r="L11" s="2">
        <v>5</v>
      </c>
      <c r="M11" s="17">
        <f t="shared" si="4"/>
        <v>50</v>
      </c>
      <c r="N11" s="18"/>
      <c r="P11" s="19"/>
      <c r="Q11" s="19"/>
      <c r="R11" s="19"/>
      <c r="S11" s="19"/>
      <c r="T11" s="19"/>
    </row>
    <row r="12" spans="2:20" x14ac:dyDescent="0.3">
      <c r="B12" s="2">
        <v>4</v>
      </c>
      <c r="C12" s="2">
        <v>2023</v>
      </c>
      <c r="D12" s="2">
        <f t="shared" si="0"/>
        <v>10</v>
      </c>
      <c r="E12" s="25"/>
      <c r="F12" s="2">
        <v>9</v>
      </c>
      <c r="G12" s="17">
        <f t="shared" si="1"/>
        <v>90</v>
      </c>
      <c r="H12" s="2">
        <v>1</v>
      </c>
      <c r="I12" s="17">
        <f t="shared" si="2"/>
        <v>10</v>
      </c>
      <c r="J12" s="2">
        <v>1</v>
      </c>
      <c r="K12" s="17">
        <f t="shared" si="3"/>
        <v>10</v>
      </c>
      <c r="L12" s="2">
        <v>8</v>
      </c>
      <c r="M12" s="17">
        <f t="shared" si="4"/>
        <v>80</v>
      </c>
      <c r="N12" s="18"/>
      <c r="P12" s="19"/>
      <c r="Q12" s="19"/>
      <c r="R12" s="19"/>
      <c r="S12" s="19"/>
      <c r="T12" s="19"/>
    </row>
    <row r="13" spans="2:20" ht="41.25" customHeight="1" x14ac:dyDescent="0.3">
      <c r="B13" s="2">
        <v>5</v>
      </c>
      <c r="C13" s="2">
        <v>2024</v>
      </c>
      <c r="D13" s="2">
        <f t="shared" si="0"/>
        <v>10</v>
      </c>
      <c r="E13" s="25"/>
      <c r="F13" s="2">
        <v>8</v>
      </c>
      <c r="G13" s="17">
        <f t="shared" si="1"/>
        <v>80</v>
      </c>
      <c r="H13" s="2">
        <v>2</v>
      </c>
      <c r="I13" s="17">
        <f t="shared" si="2"/>
        <v>20</v>
      </c>
      <c r="J13" s="2">
        <v>5</v>
      </c>
      <c r="K13" s="17">
        <f t="shared" si="3"/>
        <v>50</v>
      </c>
      <c r="L13" s="2">
        <v>5</v>
      </c>
      <c r="M13" s="17">
        <f t="shared" si="4"/>
        <v>50</v>
      </c>
      <c r="N13" s="18"/>
      <c r="P13" s="19"/>
      <c r="Q13" s="19"/>
      <c r="R13" s="19"/>
      <c r="S13" s="19"/>
      <c r="T13" s="19"/>
    </row>
    <row r="14" spans="2:20" ht="57" customHeight="1" x14ac:dyDescent="0.3">
      <c r="B14" s="2">
        <v>6</v>
      </c>
      <c r="C14" s="2" t="s">
        <v>46</v>
      </c>
      <c r="D14" s="2">
        <v>3</v>
      </c>
      <c r="E14" s="25"/>
      <c r="F14" s="2">
        <v>1</v>
      </c>
      <c r="G14" s="17">
        <f t="shared" si="1"/>
        <v>33.333333333333329</v>
      </c>
      <c r="H14" s="2">
        <v>2</v>
      </c>
      <c r="I14" s="17">
        <f t="shared" si="2"/>
        <v>66.666666666666657</v>
      </c>
      <c r="J14" s="2">
        <v>1</v>
      </c>
      <c r="K14" s="17">
        <f t="shared" si="3"/>
        <v>33.333333333333329</v>
      </c>
      <c r="L14" s="2">
        <v>2</v>
      </c>
      <c r="M14" s="17">
        <f t="shared" si="4"/>
        <v>66.666666666666657</v>
      </c>
      <c r="N14" s="18"/>
      <c r="P14" s="19">
        <f>3/24</f>
        <v>0.125</v>
      </c>
      <c r="Q14" s="19"/>
      <c r="R14" s="19"/>
      <c r="S14" s="19"/>
      <c r="T14" s="19"/>
    </row>
    <row r="15" spans="2:20" s="21" customFormat="1" x14ac:dyDescent="0.3">
      <c r="B15" s="38" t="s">
        <v>33</v>
      </c>
      <c r="C15" s="38"/>
      <c r="D15" s="6">
        <f>SUM(D9:D14)</f>
        <v>59</v>
      </c>
      <c r="E15" s="26">
        <f>D15*100/50</f>
        <v>118</v>
      </c>
      <c r="F15" s="6">
        <f>SUM(F9:F14)</f>
        <v>46</v>
      </c>
      <c r="G15" s="20">
        <f t="shared" si="1"/>
        <v>77.966101694915253</v>
      </c>
      <c r="H15" s="6">
        <f>SUM(H9:H14)</f>
        <v>13</v>
      </c>
      <c r="I15" s="20">
        <f t="shared" si="2"/>
        <v>22.033898305084744</v>
      </c>
      <c r="J15" s="6">
        <f>SUM(J9:J14)</f>
        <v>24</v>
      </c>
      <c r="K15" s="20">
        <f t="shared" si="3"/>
        <v>40.677966101694921</v>
      </c>
      <c r="L15" s="6">
        <f>SUM(L9:L14)</f>
        <v>35</v>
      </c>
      <c r="M15" s="20">
        <f t="shared" si="4"/>
        <v>59.322033898305079</v>
      </c>
      <c r="P15" s="21">
        <f>3/24</f>
        <v>0.125</v>
      </c>
    </row>
    <row r="16" spans="2:20" x14ac:dyDescent="0.3">
      <c r="D16" s="22"/>
      <c r="E16" s="27"/>
    </row>
  </sheetData>
  <mergeCells count="13">
    <mergeCell ref="B1:M1"/>
    <mergeCell ref="B2:M2"/>
    <mergeCell ref="B3:M3"/>
    <mergeCell ref="D6:D8"/>
    <mergeCell ref="B15:C15"/>
    <mergeCell ref="B6:B8"/>
    <mergeCell ref="C6:C8"/>
    <mergeCell ref="E6:E8"/>
    <mergeCell ref="F6:M6"/>
    <mergeCell ref="F7:G7"/>
    <mergeCell ref="H7:I7"/>
    <mergeCell ref="J7:K7"/>
    <mergeCell ref="L7:M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"/>
  <sheetViews>
    <sheetView workbookViewId="0">
      <selection activeCell="E9" sqref="E9"/>
    </sheetView>
  </sheetViews>
  <sheetFormatPr defaultRowHeight="15" x14ac:dyDescent="0.25"/>
  <cols>
    <col min="2" max="2" width="7.7109375" customWidth="1"/>
    <col min="5" max="5" width="24.28515625" customWidth="1"/>
    <col min="6" max="6" width="14.85546875" customWidth="1"/>
    <col min="7" max="7" width="13.7109375" customWidth="1"/>
    <col min="8" max="8" width="13.140625" customWidth="1"/>
    <col min="9" max="9" width="29.42578125" customWidth="1"/>
  </cols>
  <sheetData>
    <row r="1" spans="2:9" ht="18.75" x14ac:dyDescent="0.25">
      <c r="B1" s="28" t="s">
        <v>47</v>
      </c>
      <c r="C1" s="28"/>
      <c r="D1" s="28"/>
      <c r="E1" s="28"/>
      <c r="F1" s="28"/>
      <c r="G1" s="28"/>
      <c r="H1" s="28"/>
      <c r="I1" s="28"/>
    </row>
    <row r="2" spans="2:9" ht="18.75" x14ac:dyDescent="0.25">
      <c r="B2" s="28" t="s">
        <v>36</v>
      </c>
      <c r="C2" s="28"/>
      <c r="D2" s="28"/>
      <c r="E2" s="28"/>
      <c r="F2" s="28"/>
      <c r="G2" s="28"/>
      <c r="H2" s="28"/>
      <c r="I2" s="28"/>
    </row>
    <row r="3" spans="2:9" ht="42" customHeight="1" x14ac:dyDescent="0.25">
      <c r="B3" s="40" t="s">
        <v>45</v>
      </c>
      <c r="C3" s="29"/>
      <c r="D3" s="29"/>
      <c r="E3" s="29"/>
      <c r="F3" s="29"/>
      <c r="G3" s="29"/>
      <c r="H3" s="29"/>
      <c r="I3" s="29"/>
    </row>
    <row r="4" spans="2:9" ht="16.5" x14ac:dyDescent="0.25">
      <c r="B4" s="23"/>
    </row>
    <row r="5" spans="2:9" ht="88.5" customHeight="1" x14ac:dyDescent="0.25">
      <c r="B5" s="4" t="s">
        <v>26</v>
      </c>
      <c r="C5" s="4" t="s">
        <v>3</v>
      </c>
      <c r="D5" s="4" t="s">
        <v>39</v>
      </c>
      <c r="E5" s="4" t="s">
        <v>37</v>
      </c>
      <c r="F5" s="4" t="s">
        <v>40</v>
      </c>
      <c r="G5" s="4" t="s">
        <v>41</v>
      </c>
      <c r="H5" s="4" t="s">
        <v>42</v>
      </c>
      <c r="I5" s="4" t="s">
        <v>38</v>
      </c>
    </row>
    <row r="6" spans="2:9" ht="42.75" customHeight="1" x14ac:dyDescent="0.25">
      <c r="B6" s="1">
        <v>1</v>
      </c>
      <c r="C6" s="1">
        <v>2020</v>
      </c>
      <c r="D6" s="1">
        <f>E6+F6+G6+H6</f>
        <v>14</v>
      </c>
      <c r="E6" s="1">
        <v>2</v>
      </c>
      <c r="F6" s="1">
        <v>11</v>
      </c>
      <c r="G6" s="1">
        <v>1</v>
      </c>
      <c r="H6" s="1">
        <v>0</v>
      </c>
      <c r="I6" s="1" t="s">
        <v>43</v>
      </c>
    </row>
    <row r="7" spans="2:9" ht="37.5" customHeight="1" x14ac:dyDescent="0.25">
      <c r="B7" s="1">
        <v>2</v>
      </c>
      <c r="C7" s="1">
        <v>2021</v>
      </c>
      <c r="D7" s="1">
        <f t="shared" ref="D7:D10" si="0">E7+F7+G7+H7</f>
        <v>14</v>
      </c>
      <c r="E7" s="1">
        <v>2</v>
      </c>
      <c r="F7" s="3">
        <v>12</v>
      </c>
      <c r="G7" s="3">
        <v>0</v>
      </c>
      <c r="H7" s="1">
        <v>0</v>
      </c>
      <c r="I7" s="1" t="s">
        <v>43</v>
      </c>
    </row>
    <row r="8" spans="2:9" ht="43.5" customHeight="1" x14ac:dyDescent="0.25">
      <c r="B8" s="1">
        <v>3</v>
      </c>
      <c r="C8" s="2">
        <v>2022</v>
      </c>
      <c r="D8" s="2">
        <f t="shared" si="0"/>
        <v>14</v>
      </c>
      <c r="E8" s="2">
        <v>2</v>
      </c>
      <c r="F8" s="5">
        <v>12</v>
      </c>
      <c r="G8" s="2">
        <v>0</v>
      </c>
      <c r="H8" s="2">
        <v>0</v>
      </c>
      <c r="I8" s="2" t="s">
        <v>44</v>
      </c>
    </row>
    <row r="9" spans="2:9" ht="18.75" x14ac:dyDescent="0.25">
      <c r="B9" s="1">
        <v>4</v>
      </c>
      <c r="C9" s="2">
        <v>2023</v>
      </c>
      <c r="D9" s="2">
        <f t="shared" si="0"/>
        <v>14</v>
      </c>
      <c r="E9" s="2">
        <v>2</v>
      </c>
      <c r="F9" s="5">
        <v>12</v>
      </c>
      <c r="G9" s="2">
        <v>0</v>
      </c>
      <c r="H9" s="2">
        <v>0</v>
      </c>
      <c r="I9" s="2" t="s">
        <v>43</v>
      </c>
    </row>
    <row r="10" spans="2:9" ht="18.75" x14ac:dyDescent="0.25">
      <c r="B10" s="1">
        <v>5</v>
      </c>
      <c r="C10" s="2">
        <v>2024</v>
      </c>
      <c r="D10" s="2">
        <f t="shared" si="0"/>
        <v>14</v>
      </c>
      <c r="E10" s="2">
        <v>2</v>
      </c>
      <c r="F10" s="5">
        <v>12</v>
      </c>
      <c r="G10" s="2">
        <v>0</v>
      </c>
      <c r="H10" s="2">
        <v>0</v>
      </c>
      <c r="I10" s="2" t="s">
        <v>43</v>
      </c>
    </row>
  </sheetData>
  <mergeCells count="3">
    <mergeCell ref="B1:I1"/>
    <mergeCell ref="B2:I2"/>
    <mergeCell ref="B3:I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 2</vt:lpstr>
      <vt:lpstr>PL 3</vt:lpstr>
      <vt:lpstr>PL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2025-06-16T08:17:53Z</cp:lastPrinted>
  <dcterms:created xsi:type="dcterms:W3CDTF">2025-06-16T07:19:04Z</dcterms:created>
  <dcterms:modified xsi:type="dcterms:W3CDTF">2025-06-19T11:30:28Z</dcterms:modified>
</cp:coreProperties>
</file>