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Thanh Nam\Quyet toan ngan sach\Nam 2025\426\Thong bao\"/>
    </mc:Choice>
  </mc:AlternateContent>
  <bookViews>
    <workbookView xWindow="0" yWindow="0" windowWidth="28800" windowHeight="11025" tabRatio="583" firstSheet="2" activeTab="2"/>
  </bookViews>
  <sheets>
    <sheet name="foxz" sheetId="4" state="veryHidden" r:id="rId1"/>
    <sheet name="2389" sheetId="47" state="hidden" r:id="rId2"/>
    <sheet name="MB69.ok" sheetId="18" r:id="rId3"/>
  </sheets>
  <definedNames>
    <definedName name="_xlnm.Print_Area" localSheetId="2">MB69.ok!$A$1:$L$49</definedName>
    <definedName name="_xlnm.Print_Titles" localSheetId="2">MB69.ok!$5:$7</definedName>
  </definedNames>
  <calcPr calcId="162913"/>
</workbook>
</file>

<file path=xl/calcChain.xml><?xml version="1.0" encoding="utf-8"?>
<calcChain xmlns="http://schemas.openxmlformats.org/spreadsheetml/2006/main">
  <c r="K42" i="18" l="1"/>
  <c r="J42" i="18"/>
  <c r="I42" i="18"/>
  <c r="H42" i="18"/>
  <c r="G42" i="18"/>
  <c r="F42" i="18"/>
  <c r="E42" i="18"/>
  <c r="D42" i="18"/>
  <c r="C42" i="18"/>
  <c r="K41" i="18"/>
  <c r="J41" i="18"/>
  <c r="I41" i="18"/>
  <c r="K40" i="18"/>
  <c r="J40" i="18"/>
  <c r="I40" i="18"/>
  <c r="I38" i="18" s="1"/>
  <c r="I37" i="18" s="1"/>
  <c r="I35" i="18" s="1"/>
  <c r="I34" i="18" s="1"/>
  <c r="K39" i="18"/>
  <c r="J39" i="18"/>
  <c r="J38" i="18" s="1"/>
  <c r="J37" i="18" s="1"/>
  <c r="J35" i="18" s="1"/>
  <c r="J34" i="18" s="1"/>
  <c r="I39" i="18"/>
  <c r="K38" i="18"/>
  <c r="K37" i="18" s="1"/>
  <c r="K35" i="18" s="1"/>
  <c r="K34" i="18" s="1"/>
  <c r="H38" i="18"/>
  <c r="G38" i="18"/>
  <c r="G37" i="18" s="1"/>
  <c r="G35" i="18" s="1"/>
  <c r="G34" i="18" s="1"/>
  <c r="F38" i="18"/>
  <c r="E38" i="18"/>
  <c r="E37" i="18" s="1"/>
  <c r="E35" i="18" s="1"/>
  <c r="E34" i="18" s="1"/>
  <c r="D38" i="18"/>
  <c r="C38" i="18"/>
  <c r="C37" i="18" s="1"/>
  <c r="C35" i="18" s="1"/>
  <c r="C34" i="18" s="1"/>
  <c r="H37" i="18"/>
  <c r="H35" i="18" s="1"/>
  <c r="H34" i="18" s="1"/>
  <c r="F37" i="18"/>
  <c r="F35" i="18" s="1"/>
  <c r="F34" i="18" s="1"/>
  <c r="F27" i="18" s="1"/>
  <c r="D37" i="18"/>
  <c r="D35" i="18" s="1"/>
  <c r="D34" i="18" s="1"/>
  <c r="K31" i="18"/>
  <c r="J31" i="18"/>
  <c r="I31" i="18"/>
  <c r="H31" i="18"/>
  <c r="G31" i="18"/>
  <c r="F31" i="18"/>
  <c r="E31" i="18"/>
  <c r="D31" i="18"/>
  <c r="C31" i="18"/>
  <c r="K29" i="18"/>
  <c r="K28" i="18" s="1"/>
  <c r="K27" i="18" s="1"/>
  <c r="J29" i="18"/>
  <c r="J28" i="18" s="1"/>
  <c r="I29" i="18"/>
  <c r="I28" i="18" s="1"/>
  <c r="H28" i="18"/>
  <c r="G28" i="18"/>
  <c r="F28" i="18"/>
  <c r="E28" i="18"/>
  <c r="D28" i="18"/>
  <c r="C28" i="18"/>
  <c r="K21" i="18"/>
  <c r="J21" i="18"/>
  <c r="I21" i="18"/>
  <c r="H21" i="18"/>
  <c r="G21" i="18"/>
  <c r="F21" i="18"/>
  <c r="E21" i="18"/>
  <c r="D21" i="18"/>
  <c r="C21" i="18"/>
  <c r="K20" i="18"/>
  <c r="J20" i="18"/>
  <c r="J18" i="18" s="1"/>
  <c r="J16" i="18" s="1"/>
  <c r="J15" i="18" s="1"/>
  <c r="I20" i="18"/>
  <c r="K19" i="18"/>
  <c r="K18" i="18" s="1"/>
  <c r="K16" i="18" s="1"/>
  <c r="K15" i="18" s="1"/>
  <c r="J19" i="18"/>
  <c r="I19" i="18"/>
  <c r="I18" i="18" s="1"/>
  <c r="I16" i="18" s="1"/>
  <c r="I15" i="18" s="1"/>
  <c r="H18" i="18"/>
  <c r="H16" i="18" s="1"/>
  <c r="H15" i="18" s="1"/>
  <c r="G18" i="18"/>
  <c r="F18" i="18"/>
  <c r="F16" i="18" s="1"/>
  <c r="F15" i="18" s="1"/>
  <c r="E18" i="18"/>
  <c r="D18" i="18"/>
  <c r="D16" i="18" s="1"/>
  <c r="D15" i="18" s="1"/>
  <c r="C18" i="18"/>
  <c r="G16" i="18"/>
  <c r="G15" i="18" s="1"/>
  <c r="G8" i="18" s="1"/>
  <c r="E16" i="18"/>
  <c r="E15" i="18" s="1"/>
  <c r="E8" i="18" s="1"/>
  <c r="C16" i="18"/>
  <c r="C15" i="18" s="1"/>
  <c r="C8" i="18" s="1"/>
  <c r="K10" i="18"/>
  <c r="K9" i="18" s="1"/>
  <c r="K8" i="18" s="1"/>
  <c r="J10" i="18"/>
  <c r="I10" i="18"/>
  <c r="I9" i="18" s="1"/>
  <c r="I8" i="18" s="1"/>
  <c r="J9" i="18"/>
  <c r="J8" i="18" s="1"/>
  <c r="H9" i="18"/>
  <c r="H8" i="18" s="1"/>
  <c r="G9" i="18"/>
  <c r="F9" i="18"/>
  <c r="F8" i="18" s="1"/>
  <c r="E9" i="18"/>
  <c r="D9" i="18"/>
  <c r="D8" i="18" s="1"/>
  <c r="C9" i="18"/>
  <c r="H27" i="18" l="1"/>
  <c r="D27" i="18"/>
  <c r="C27" i="18"/>
  <c r="G27" i="18"/>
  <c r="J27" i="18"/>
  <c r="E27" i="18"/>
  <c r="I27" i="18"/>
  <c r="I71" i="47" l="1"/>
  <c r="G71" i="47"/>
  <c r="H71" i="47" s="1"/>
  <c r="H70" i="47" s="1"/>
  <c r="H69" i="47" s="1"/>
  <c r="H68" i="47" s="1"/>
  <c r="H67" i="47" s="1"/>
  <c r="I70" i="47"/>
  <c r="I69" i="47" s="1"/>
  <c r="I68" i="47" s="1"/>
  <c r="I67" i="47" s="1"/>
  <c r="G70" i="47"/>
  <c r="G69" i="47" s="1"/>
  <c r="G68" i="47" s="1"/>
  <c r="G67" i="47" s="1"/>
  <c r="F70" i="47"/>
  <c r="E70" i="47"/>
  <c r="E69" i="47" s="1"/>
  <c r="E68" i="47" s="1"/>
  <c r="E67" i="47" s="1"/>
  <c r="D70" i="47"/>
  <c r="D69" i="47" s="1"/>
  <c r="D68" i="47" s="1"/>
  <c r="D67" i="47" s="1"/>
  <c r="C70" i="47"/>
  <c r="B70" i="47"/>
  <c r="F69" i="47"/>
  <c r="F68" i="47" s="1"/>
  <c r="F67" i="47" s="1"/>
  <c r="C69" i="47"/>
  <c r="C68" i="47" s="1"/>
  <c r="C67" i="47" s="1"/>
  <c r="B69" i="47"/>
  <c r="B68" i="47"/>
  <c r="B67" i="47" s="1"/>
  <c r="I66" i="47"/>
  <c r="I64" i="47" s="1"/>
  <c r="G66" i="47"/>
  <c r="I65" i="47"/>
  <c r="G65" i="47"/>
  <c r="H65" i="47" s="1"/>
  <c r="F64" i="47"/>
  <c r="E64" i="47"/>
  <c r="D64" i="47"/>
  <c r="D60" i="47" s="1"/>
  <c r="D59" i="47" s="1"/>
  <c r="C64" i="47"/>
  <c r="B64" i="47"/>
  <c r="I63" i="47"/>
  <c r="G63" i="47"/>
  <c r="H63" i="47" s="1"/>
  <c r="I62" i="47"/>
  <c r="G62" i="47"/>
  <c r="H62" i="47" s="1"/>
  <c r="G61" i="47"/>
  <c r="F61" i="47"/>
  <c r="E61" i="47"/>
  <c r="D61" i="47"/>
  <c r="C61" i="47"/>
  <c r="C60" i="47" s="1"/>
  <c r="C59" i="47" s="1"/>
  <c r="B61" i="47"/>
  <c r="B60" i="47" s="1"/>
  <c r="B59" i="47" s="1"/>
  <c r="F60" i="47"/>
  <c r="F59" i="47" s="1"/>
  <c r="E60" i="47"/>
  <c r="E59" i="47" s="1"/>
  <c r="I58" i="47"/>
  <c r="I56" i="47" s="1"/>
  <c r="G58" i="47"/>
  <c r="I57" i="47"/>
  <c r="G57" i="47"/>
  <c r="H57" i="47" s="1"/>
  <c r="F56" i="47"/>
  <c r="E56" i="47"/>
  <c r="D56" i="47"/>
  <c r="C56" i="47"/>
  <c r="B56" i="47"/>
  <c r="I55" i="47"/>
  <c r="G55" i="47"/>
  <c r="H55" i="47" s="1"/>
  <c r="I54" i="47"/>
  <c r="G54" i="47"/>
  <c r="H54" i="47" s="1"/>
  <c r="G53" i="47"/>
  <c r="F53" i="47"/>
  <c r="E53" i="47"/>
  <c r="D53" i="47"/>
  <c r="C53" i="47"/>
  <c r="B53" i="47"/>
  <c r="I52" i="47"/>
  <c r="G52" i="47"/>
  <c r="H52" i="47" s="1"/>
  <c r="I51" i="47"/>
  <c r="I49" i="47" s="1"/>
  <c r="D51" i="47"/>
  <c r="G51" i="47" s="1"/>
  <c r="I50" i="47"/>
  <c r="G50" i="47"/>
  <c r="H50" i="47" s="1"/>
  <c r="F49" i="47"/>
  <c r="F48" i="47" s="1"/>
  <c r="F46" i="47" s="1"/>
  <c r="F45" i="47" s="1"/>
  <c r="E49" i="47"/>
  <c r="E48" i="47" s="1"/>
  <c r="E46" i="47" s="1"/>
  <c r="E45" i="47" s="1"/>
  <c r="C49" i="47"/>
  <c r="C48" i="47" s="1"/>
  <c r="C46" i="47" s="1"/>
  <c r="C45" i="47" s="1"/>
  <c r="B49" i="47"/>
  <c r="B48" i="47" s="1"/>
  <c r="B46" i="47" s="1"/>
  <c r="I44" i="47"/>
  <c r="D44" i="47"/>
  <c r="D41" i="47" s="1"/>
  <c r="I43" i="47"/>
  <c r="I41" i="47" s="1"/>
  <c r="G43" i="47"/>
  <c r="I42" i="47"/>
  <c r="H42" i="47"/>
  <c r="G42" i="47"/>
  <c r="F41" i="47"/>
  <c r="E41" i="47"/>
  <c r="E35" i="47" s="1"/>
  <c r="E33" i="47" s="1"/>
  <c r="E32" i="47" s="1"/>
  <c r="E31" i="47" s="1"/>
  <c r="C41" i="47"/>
  <c r="B41" i="47"/>
  <c r="I40" i="47"/>
  <c r="B40" i="47"/>
  <c r="G40" i="47" s="1"/>
  <c r="H40" i="47" s="1"/>
  <c r="I39" i="47"/>
  <c r="G39" i="47"/>
  <c r="H39" i="47" s="1"/>
  <c r="D39" i="47"/>
  <c r="D36" i="47" s="1"/>
  <c r="D35" i="47" s="1"/>
  <c r="D33" i="47" s="1"/>
  <c r="I38" i="47"/>
  <c r="D38" i="47"/>
  <c r="G38" i="47" s="1"/>
  <c r="H38" i="47" s="1"/>
  <c r="I37" i="47"/>
  <c r="B37" i="47"/>
  <c r="G37" i="47" s="1"/>
  <c r="I36" i="47"/>
  <c r="F36" i="47"/>
  <c r="E36" i="47"/>
  <c r="C36" i="47"/>
  <c r="C35" i="47" s="1"/>
  <c r="C33" i="47" s="1"/>
  <c r="C32" i="47" s="1"/>
  <c r="C31" i="47" s="1"/>
  <c r="F35" i="47"/>
  <c r="F33" i="47" s="1"/>
  <c r="F32" i="47" s="1"/>
  <c r="F31" i="47" s="1"/>
  <c r="G29" i="47"/>
  <c r="G28" i="47"/>
  <c r="G27" i="47"/>
  <c r="J26" i="47"/>
  <c r="I26" i="47"/>
  <c r="H26" i="47"/>
  <c r="G26" i="47"/>
  <c r="F26" i="47"/>
  <c r="E26" i="47"/>
  <c r="D26" i="47"/>
  <c r="C26" i="47"/>
  <c r="B26" i="47"/>
  <c r="G25" i="47"/>
  <c r="G24" i="47"/>
  <c r="G23" i="47" s="1"/>
  <c r="I23" i="47"/>
  <c r="H23" i="47"/>
  <c r="F23" i="47"/>
  <c r="E23" i="47"/>
  <c r="D23" i="47"/>
  <c r="C23" i="47"/>
  <c r="C9" i="47" s="1"/>
  <c r="C30" i="47" s="1"/>
  <c r="B23" i="47"/>
  <c r="G22" i="47"/>
  <c r="G21" i="47"/>
  <c r="G20" i="47"/>
  <c r="G19" i="47"/>
  <c r="G18" i="47"/>
  <c r="G17" i="47"/>
  <c r="G16" i="47"/>
  <c r="G15" i="47"/>
  <c r="G14" i="47"/>
  <c r="G13" i="47"/>
  <c r="G12" i="47"/>
  <c r="G11" i="47"/>
  <c r="I10" i="47"/>
  <c r="H10" i="47"/>
  <c r="F10" i="47"/>
  <c r="F9" i="47" s="1"/>
  <c r="F30" i="47" s="1"/>
  <c r="E10" i="47"/>
  <c r="E9" i="47" s="1"/>
  <c r="E30" i="47" s="1"/>
  <c r="D10" i="47"/>
  <c r="C10" i="47"/>
  <c r="B10" i="47"/>
  <c r="B9" i="47" s="1"/>
  <c r="B30" i="47" s="1"/>
  <c r="I9" i="47"/>
  <c r="H9" i="47"/>
  <c r="D9" i="47"/>
  <c r="D30" i="47" s="1"/>
  <c r="B45" i="47" l="1"/>
  <c r="H37" i="47"/>
  <c r="G36" i="47"/>
  <c r="H64" i="47"/>
  <c r="B36" i="47"/>
  <c r="B35" i="47" s="1"/>
  <c r="B33" i="47" s="1"/>
  <c r="B32" i="47" s="1"/>
  <c r="B31" i="47" s="1"/>
  <c r="H30" i="47"/>
  <c r="I30" i="47"/>
  <c r="I53" i="47"/>
  <c r="I48" i="47" s="1"/>
  <c r="I46" i="47" s="1"/>
  <c r="I61" i="47"/>
  <c r="I60" i="47" s="1"/>
  <c r="I59" i="47" s="1"/>
  <c r="H43" i="47"/>
  <c r="G44" i="47"/>
  <c r="G10" i="47"/>
  <c r="G9" i="47" s="1"/>
  <c r="G30" i="47" s="1"/>
  <c r="I35" i="47"/>
  <c r="I33" i="47" s="1"/>
  <c r="H58" i="47"/>
  <c r="H56" i="47" s="1"/>
  <c r="H66" i="47"/>
  <c r="H36" i="47"/>
  <c r="H53" i="47"/>
  <c r="H61" i="47"/>
  <c r="H51" i="47"/>
  <c r="H49" i="47" s="1"/>
  <c r="H48" i="47" s="1"/>
  <c r="G49" i="47"/>
  <c r="G48" i="47" s="1"/>
  <c r="G56" i="47"/>
  <c r="G64" i="47"/>
  <c r="G60" i="47" s="1"/>
  <c r="G59" i="47" s="1"/>
  <c r="D49" i="47"/>
  <c r="D48" i="47" s="1"/>
  <c r="D46" i="47" s="1"/>
  <c r="D45" i="47" s="1"/>
  <c r="D32" i="47" s="1"/>
  <c r="D31" i="47" s="1"/>
  <c r="H46" i="47" l="1"/>
  <c r="H60" i="47"/>
  <c r="H59" i="47" s="1"/>
  <c r="I45" i="47"/>
  <c r="I32" i="47" s="1"/>
  <c r="I31" i="47" s="1"/>
  <c r="H44" i="47"/>
  <c r="H41" i="47" s="1"/>
  <c r="H35" i="47" s="1"/>
  <c r="H33" i="47" s="1"/>
  <c r="G41" i="47"/>
  <c r="G35" i="47" s="1"/>
  <c r="G33" i="47" s="1"/>
  <c r="G46" i="47"/>
  <c r="G45" i="47" s="1"/>
  <c r="H45" i="47" l="1"/>
  <c r="H32" i="47" s="1"/>
  <c r="H31" i="47" s="1"/>
  <c r="G32" i="47"/>
  <c r="G31" i="47" s="1"/>
  <c r="K31" i="47" s="1"/>
  <c r="K33" i="47" s="1"/>
  <c r="K34" i="47" s="1"/>
</calcChain>
</file>

<file path=xl/sharedStrings.xml><?xml version="1.0" encoding="utf-8"?>
<sst xmlns="http://schemas.openxmlformats.org/spreadsheetml/2006/main" count="160" uniqueCount="128">
  <si>
    <t>STT</t>
  </si>
  <si>
    <t>A</t>
  </si>
  <si>
    <t>B</t>
  </si>
  <si>
    <t>I</t>
  </si>
  <si>
    <t>II</t>
  </si>
  <si>
    <t>III</t>
  </si>
  <si>
    <t>Nội dung</t>
  </si>
  <si>
    <t>a</t>
  </si>
  <si>
    <t>b</t>
  </si>
  <si>
    <t>Ghi chú</t>
  </si>
  <si>
    <t>Đơn vị: Đồng</t>
  </si>
  <si>
    <t>Số kiến nghị của</t>
  </si>
  <si>
    <t>Thanh tra</t>
  </si>
  <si>
    <t>Kiểm toán</t>
  </si>
  <si>
    <t>I. Kiến nghị của kiểm toán, thanh tra, cơ quan tài chính các năm trước còn tồn tại chưa xử lý</t>
  </si>
  <si>
    <t>Các khoản thu phải nộp NSNN</t>
  </si>
  <si>
    <t>Chi tiết:...</t>
  </si>
  <si>
    <t xml:space="preserve">           …</t>
  </si>
  <si>
    <t>Các khoản ghi thu, ghi chi vào NSNN</t>
  </si>
  <si>
    <t xml:space="preserve"> Số chi sai chế độ phải xuất toán</t>
  </si>
  <si>
    <t>Bổ sung quyết toán ngân sách năm nay</t>
  </si>
  <si>
    <t>Kiến nghị của kiểm toán, thanh tra, cơ quan quan tài chính năm nay</t>
  </si>
  <si>
    <t>Chuyển quyết toán ngân sách năm sau</t>
  </si>
  <si>
    <t>Các vấn đề khác liên quan cần giải trình</t>
  </si>
  <si>
    <t>12=4-8</t>
  </si>
  <si>
    <t>Mẫu biểu số 69</t>
  </si>
  <si>
    <t>Số tồn tại chưa xử lý</t>
  </si>
  <si>
    <t>5=1-3</t>
  </si>
  <si>
    <t>6=2-4</t>
  </si>
  <si>
    <t>Nộp trả ngân sách nhà nước:</t>
  </si>
  <si>
    <t>Cơ quan tài chính giảm trừ cấp phát</t>
  </si>
  <si>
    <t xml:space="preserve"> Trong đó: - Xây dựng cơ bản</t>
  </si>
  <si>
    <t xml:space="preserve">                  - Chi thường xuyên</t>
  </si>
  <si>
    <t>Cơ quan tài chính</t>
  </si>
  <si>
    <t>đối tượng không còn sinh sống tại địa phương , không liên lạc được</t>
  </si>
  <si>
    <r>
      <rPr>
        <b/>
        <u/>
        <sz val="12"/>
        <rFont val="Times New Roman"/>
        <family val="1"/>
      </rPr>
      <t xml:space="preserve">Trung tâm Quan trắc TNMT: </t>
    </r>
    <r>
      <rPr>
        <sz val="12"/>
        <rFont val="Times New Roman"/>
        <family val="1"/>
      </rPr>
      <t xml:space="preserve">
Các khoản thu phải nộp NSNN (Khoản phải khắc phục theo bản án số 28 của Bà Lâm Thị Kiều Diễm)*</t>
    </r>
  </si>
  <si>
    <t>DỰ TOÁN THU, CHI NGÂN SÁCH NĂM 2025</t>
  </si>
  <si>
    <t>ok</t>
  </si>
  <si>
    <r>
      <t xml:space="preserve">Của đơn vị: </t>
    </r>
    <r>
      <rPr>
        <b/>
        <sz val="13"/>
        <rFont val="Times New Roman"/>
        <family val="1"/>
      </rPr>
      <t>SỞ TÀI NGUYÊN VÀ MÔI TRƯỜNG</t>
    </r>
  </si>
  <si>
    <t>(Ban hành kèm theo Quyết định số: 2389/QĐ-UBND ngày 12 tháng 12 năm 2024 của Ủy ban nhân dân tỉnh Tây Ninh)</t>
  </si>
  <si>
    <t>Đơn vị tính: triệu đồng</t>
  </si>
  <si>
    <t>NỘI DUNG</t>
  </si>
  <si>
    <t>Dự toán năm 2025</t>
  </si>
  <si>
    <t>Nhu cầu tăng MLCS từ 1,49 trđ đến 2,34 trđ và chính sách ASXH</t>
  </si>
  <si>
    <t>Nguồn tiết kiệm 10% chi TX</t>
  </si>
  <si>
    <t>Nguồn CCTL từ nguồn thu HP, VP, SN</t>
  </si>
  <si>
    <t>Kinh phí sử dụng từ nguồn CCTL của đơn vị năm trước để đảm bảo mức lương 2,34 trđ</t>
  </si>
  <si>
    <t>Dự toán NSNN giao năm 2025</t>
  </si>
  <si>
    <t>Gồm</t>
  </si>
  <si>
    <t>Dự toán NSNN giao năm 2025 (chưa bao gồm nhu cầu tăng MLCS từ 1,49 trđ đến 2,34 trđ và chính sách ASXH</t>
  </si>
  <si>
    <t>Nguồn CCTL thực hiện nhu cầu tăng MLCS từ 1,49 trđ đến 2,34 trđ và chính sách ASXH</t>
  </si>
  <si>
    <t>7=2-4-5-6</t>
  </si>
  <si>
    <t>8=7-9</t>
  </si>
  <si>
    <t>9=3-5-6</t>
  </si>
  <si>
    <t>A. THU, CHI NGÂN SÁCH VỀ PHÍ, LỆ PHÍ</t>
  </si>
  <si>
    <t xml:space="preserve"> I. Tổng số thu phí, lệ phí phát sinh</t>
  </si>
  <si>
    <t>I.1. Tổng số thu phí phát sinh</t>
  </si>
  <si>
    <t>1. Phí thẩm định đánh giá trữ lượng khoáng sản (TM 2628)</t>
  </si>
  <si>
    <t>2. Phí thẩm định hoạt động đo đạc bản đồ.</t>
  </si>
  <si>
    <t>3. Phí cấp giấy xác nhận về đủ ĐK về BVMT trong nhập khẩu phế liệu.</t>
  </si>
  <si>
    <t>4. Phí bảo vệ môi trường đối với nước thải công nghiệp (TM 2618)</t>
  </si>
  <si>
    <t>5. Phí thẩm định đề án báo cáo thăm dò, khai thác, sử dụng nước dưới đất; khai thác sử dụng nước mặt (TM 2631)</t>
  </si>
  <si>
    <t>6. Phí thẩm định báo cáo ĐTM (TM 2634)</t>
  </si>
  <si>
    <t>7. Phí thẩm định hồ sơ, điều kiện hành nghề khoan nước dưới đất</t>
  </si>
  <si>
    <t>8. Phí thẩm định phương án cải tạo, phục hồi môi trường (TM 2634)</t>
  </si>
  <si>
    <t>9. Phí Thẩm định cấp, cấp lại, điều chỉnh giấy phép môi trường (TM 2632)</t>
  </si>
  <si>
    <t>10. Phí thẩm định hồ sơ cấp GCNQSDĐ (TM 2627)</t>
  </si>
  <si>
    <t>11. Phí Khai thác tài liệu (TM 2633)</t>
  </si>
  <si>
    <t>12. Phí giao dịch bảo đảm (TM 2718)</t>
  </si>
  <si>
    <t>I.2. Tổng số thu lệ phí phát sinh</t>
  </si>
  <si>
    <t>1. Lệ phí cấp giấy phép hoạt động khoáng sản</t>
  </si>
  <si>
    <t>2. Lệ phí cấp giấy CNQSDĐ, QSHD nhà, TS gắn liền với đất</t>
  </si>
  <si>
    <t xml:space="preserve"> II. Chi từ nguồn phí, lệ phí được để lại</t>
  </si>
  <si>
    <t>1. Phí thẩm định hồ sơ cấp GCNQSDĐ</t>
  </si>
  <si>
    <t>2. Phí Khai thác tài liệu</t>
  </si>
  <si>
    <t>3. Phí  giao dịch bảo đảm</t>
  </si>
  <si>
    <t xml:space="preserve"> III. Số phí, lệ phí nộp ngân sách nhà nước</t>
  </si>
  <si>
    <t>B. TỔNG CHI NGÂN SÁCH (*)</t>
  </si>
  <si>
    <t>B.1. CHI CÂN ĐỐI NGÂN SÁCH ĐỊA PHƯƠNG</t>
  </si>
  <si>
    <t>I. Chi quản lý hành chính (Văn phòng Sở)</t>
  </si>
  <si>
    <t xml:space="preserve"> * Số biên chế được giao</t>
  </si>
  <si>
    <t xml:space="preserve"> ** Tổng số chi</t>
  </si>
  <si>
    <t xml:space="preserve"> 1. Kinh phí tự chủ</t>
  </si>
  <si>
    <t xml:space="preserve"> + Tổng quỹ lương 55 biên chế</t>
  </si>
  <si>
    <t xml:space="preserve"> + Chi HĐTX</t>
  </si>
  <si>
    <t xml:space="preserve"> + KP đặc thù cố định</t>
  </si>
  <si>
    <t xml:space="preserve"> + KP hỗ trợ HĐLĐ theo NĐ số 111/2022/NĐ-CP (hỗ trợ 03 HĐLĐ thực có mặt tại thời điểm giao dự toán)</t>
  </si>
  <si>
    <t xml:space="preserve"> 2. Kinh phí không tự chủ</t>
  </si>
  <si>
    <t xml:space="preserve"> + Kinh phí khen thưởng theo Nghị định số 73/2024/NĐ-CP</t>
  </si>
  <si>
    <t xml:space="preserve"> + Kinh phí mua sắm, sữa chữa</t>
  </si>
  <si>
    <t xml:space="preserve"> + Kinh phí thực hiện nhiệm vụ được giao</t>
  </si>
  <si>
    <t>Chi tiết tại Phụ lục IV.1</t>
  </si>
  <si>
    <t>II. Chi các sự nghiệp</t>
  </si>
  <si>
    <t>II.1. Sự nghiệp Kinh tế (Sự nghiệp kinh tế khác)</t>
  </si>
  <si>
    <t xml:space="preserve"> * Số người làm việc trong đơn vị SN công lập</t>
  </si>
  <si>
    <t xml:space="preserve"> 1. Chi bộ máy sự nghiệp
(Trung tâm Phát triển quỹ đất)</t>
  </si>
  <si>
    <t xml:space="preserve">  1.1. Kinh phí giao quyền tự chủ</t>
  </si>
  <si>
    <t xml:space="preserve">  - Quỹ lương 15 biên chế</t>
  </si>
  <si>
    <t xml:space="preserve">  - Chi hoạt động thường xuyên</t>
  </si>
  <si>
    <t xml:space="preserve">  - Kinh phí hỗ trợ HĐLĐ theo Nghị định số 111/2022/NĐ-CP (hỗ trợ 01 HĐLĐ)</t>
  </si>
  <si>
    <t xml:space="preserve">  1.2. Kinh phí không giao quyền tự chủ</t>
  </si>
  <si>
    <t xml:space="preserve">  - Kinh phí khen thưởng theo Nghị định số 73/2024/NĐ-CP </t>
  </si>
  <si>
    <t xml:space="preserve">  - Kinh phí thực hiện nhiệm vụ được giao</t>
  </si>
  <si>
    <t>Chi tiết tại Phụ lục IV.2</t>
  </si>
  <si>
    <t xml:space="preserve"> 2. Chi hoạt động sự nghiệp
(Kinh phí không giao quyền tự chủ)</t>
  </si>
  <si>
    <t xml:space="preserve">  +  Văn phòng Sở: Kinh phí thực hiện nhiệm vụ được giao</t>
  </si>
  <si>
    <t xml:space="preserve">  +  Trung tâm phát triển quỹ đất</t>
  </si>
  <si>
    <t xml:space="preserve"> II.2. Chi Sự nghiệp Môi trường</t>
  </si>
  <si>
    <t xml:space="preserve"> * Chi hoạt động sự nghiệp:</t>
  </si>
  <si>
    <t>1. Kinh phí thực hiện nhiệm vụ bảo vệ môi trường</t>
  </si>
  <si>
    <t xml:space="preserve"> + Kinh phí không giao quyền tự chủ</t>
  </si>
  <si>
    <t>2. Kinh phí thực hiện nhiệm vụ Quan trắc môi trường</t>
  </si>
  <si>
    <t xml:space="preserve">  + Kinh phí đặt hàng</t>
  </si>
  <si>
    <t xml:space="preserve">  + Kinh phí giao nhiệm vụ</t>
  </si>
  <si>
    <t>B. CHI CÁC CTMTQG, CTMT, NHIỆM VỤ (Nguồn NSTW - Vốn trong nước)</t>
  </si>
  <si>
    <t>B.1. Chi các CTMTQG - CTMTQG Xây dựng nông thôn mới</t>
  </si>
  <si>
    <t>1. Quản lý hành chính</t>
  </si>
  <si>
    <t>Nội dung thành phần số 11: Tăng cường công tác giám sát, đánh giá thực hiện Chương trình; nâng cao năng lực xây dựng NTM; truyền thông về xây dựng NTM; thực hiện Phong trào thi đua cả nước chung sức xây dựng NTM.</t>
  </si>
  <si>
    <t>Chi tiết tại Phụ lục IV.3</t>
  </si>
  <si>
    <t>Nâng cao chất lượng và hiệu quả công tác kiểm tra, giám sát, đánh giá kết quả thực hiện Chương trình.</t>
  </si>
  <si>
    <r>
      <t xml:space="preserve">* </t>
    </r>
    <r>
      <rPr>
        <b/>
        <u/>
        <sz val="12"/>
        <rFont val="Times New Roman"/>
        <family val="1"/>
      </rPr>
      <t>Ghi chú</t>
    </r>
    <r>
      <rPr>
        <b/>
        <sz val="12"/>
        <rFont val="Times New Roman"/>
        <family val="1"/>
      </rPr>
      <t>:</t>
    </r>
  </si>
  <si>
    <t xml:space="preserve">  (1) Trong tổng chi ngân sách trên bao gồm mức trích lập Quỹ thi đua khen thưởng của đơn vị theo quy định tại Nghị định số 98/2023/NĐ-CP ngày 31/12/2023 của Chính phủ (Quỹ thi đua khen thưởng được trích lập từ nguồn kinh phí hoạt động thường xuyên của cơ quan quản lý hành chính và bộ máy đơn vị sự nghiệp).</t>
  </si>
  <si>
    <t>BÁO CÁO TÌNH HÌNH KIỂM TOÁN, THANH TRA NĂM 2025</t>
  </si>
  <si>
    <t>Trung tâm Nước sạch và Môi trường (Trung tâm Quan trắc TNMT cũ): Số không được chấp nhận quyết toán nộp giảm chi hoàn trả NSNN:</t>
  </si>
  <si>
    <t>Trung tâm Quan trắc Tài nguyên và Môi trường thực hiện thu hồi và nộp giảm chi ngân sách tỉnh năm 2024 - Kinh phí sự nghiệp môi trường (nguồn kinh phí không tự chủ) theo Thông báo số 1302/TB-STNMT ngày 27/02/2025 của Sở Tài nguyên và Môi trường với tổng số tiền là 829.210.122 đồng, gồm:
- Nộp giảm chi ngân sách tỉnh năm 2024 hoàn trả ngân sách, số tiền: 829.210.122 đồng (nguồn ngân sách nhà nước thực hiện nhiệm vụ Vận hành trạm quan trắc tự động), nội dung “Tiền lương và các khoản đóng góp theo lương nguồn kinh phí vận hành trạm” (trong đó: 276.096.600 đồng lương quản lý trạm; 553.113.522 đồng lương vận hành trạm).</t>
  </si>
  <si>
    <t xml:space="preserve"> + Chứng từ ngày 12/5/2025, số tiền 40.285.512 đồng; 
 + Chứng từ ngày 14/5/2025, số tiền 21.225.000 đồng;
 + Chứng từ ngày 15/5/2025, số tiền 30.035.000 đồng;
 + Chứng từ ngày 04/6/2025, số tiền 21.400.000 đồng;
 + Chứng từ ngày 05/6/2025, số tiền 2.500.000 đồng;
 + Chứng từ ngày 18/6/2025, số tiền 19.500.000 đồng;
 + Chứng từ ngày 18/6/2025, số tiền 29.929.892 đồng.
 + Chứng từ ngày 23/6/2025, số tiền 31.263.848 đồng;
 + Chứng từ ngày 26/6/2025, số tiền 56.690.064 đồng;
 + Chứng từ ngày 27/6/2025, số tiền 34.474.687 đồng,
</t>
  </si>
  <si>
    <t>Số xử lý năm 2025</t>
  </si>
  <si>
    <t>(Kèm theo Thông báo số:          /TB-STC ngày       / 6 / 2025 của Sở Tài chính)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</si>
</sst>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_-* #,##0.00\ _₫_-;\-* #,##0.00\ _₫_-;_-* &quot;-&quot;??\ _₫_-;_-@_-"/>
    <numFmt numFmtId="165" formatCode="_(* #,##0_);_(* \(#,##0\);_(* &quot;-&quot;??_);_(@_)"/>
    <numFmt numFmtId="167" formatCode="_ * #,##0.00_)\ _₫_ ;_ * \(#,##0.00\)\ _₫_ ;_ * &quot;-&quot;??_)\ _₫_ ;_ @_ "/>
    <numFmt numFmtId="168" formatCode="_-* #,##0.00_-;\-* #,##0.00_-;_-* &quot;-&quot;??_-;_-@_-"/>
  </numFmts>
  <fonts count="42" x14ac:knownFonts="1">
    <font>
      <sz val="8"/>
      <color indexed="8"/>
      <name val="Arial"/>
      <charset val="204"/>
    </font>
    <font>
      <sz val="11"/>
      <color theme="1"/>
      <name val="Calibri"/>
      <family val="2"/>
      <scheme val="minor"/>
    </font>
    <font>
      <sz val="10"/>
      <color indexed="8"/>
      <name val="Arial"/>
      <family val="2"/>
    </font>
    <font>
      <sz val="10"/>
      <name val="Arial"/>
      <family val="2"/>
    </font>
    <font>
      <sz val="12"/>
      <name val="Times New Roman"/>
      <family val="1"/>
    </font>
    <font>
      <b/>
      <sz val="12"/>
      <name val="Times New Roman"/>
      <family val="1"/>
    </font>
    <font>
      <b/>
      <sz val="14"/>
      <name val="Times New Roman"/>
      <family val="1"/>
    </font>
    <font>
      <b/>
      <sz val="12"/>
      <name val="VNI-Times"/>
    </font>
    <font>
      <b/>
      <u/>
      <sz val="12"/>
      <name val="Times New Roman"/>
      <family val="1"/>
    </font>
    <font>
      <b/>
      <sz val="8"/>
      <name val="Times New Roman"/>
      <family val="1"/>
    </font>
    <font>
      <sz val="10"/>
      <name val="Times New Roman"/>
      <family val="1"/>
    </font>
    <font>
      <sz val="13"/>
      <name val="Times New Roman"/>
      <family val="1"/>
    </font>
    <font>
      <b/>
      <i/>
      <sz val="12"/>
      <name val="Times New Roman"/>
      <family val="1"/>
    </font>
    <font>
      <sz val="11"/>
      <color theme="1"/>
      <name val="Calibri"/>
      <family val="2"/>
      <charset val="163"/>
      <scheme val="minor"/>
    </font>
    <font>
      <sz val="12"/>
      <name val="VNI-Times"/>
    </font>
    <font>
      <sz val="13"/>
      <color theme="1"/>
      <name val="Times New Roman"/>
      <family val="2"/>
    </font>
    <font>
      <sz val="8"/>
      <color indexed="8"/>
      <name val="Arial"/>
      <family val="2"/>
    </font>
    <font>
      <sz val="13"/>
      <color theme="1"/>
      <name val="Times New Roman"/>
      <family val="2"/>
      <charset val="163"/>
    </font>
    <font>
      <b/>
      <sz val="13"/>
      <name val="Times New Roman"/>
      <family val="1"/>
    </font>
    <font>
      <i/>
      <sz val="13"/>
      <name val="Times New Roman"/>
      <family val="1"/>
    </font>
    <font>
      <b/>
      <i/>
      <sz val="12"/>
      <color rgb="FF7030A0"/>
      <name val="Times New Roman"/>
      <family val="1"/>
    </font>
    <font>
      <sz val="10"/>
      <color rgb="FF0000FF"/>
      <name val="Times New Roman"/>
      <family val="1"/>
    </font>
    <font>
      <b/>
      <sz val="12"/>
      <color rgb="FFC00000"/>
      <name val="Times New Roman"/>
      <family val="1"/>
    </font>
    <font>
      <sz val="12"/>
      <color rgb="FF0000FF"/>
      <name val="Times New Roman"/>
      <family val="1"/>
    </font>
    <font>
      <b/>
      <sz val="12"/>
      <color rgb="FF7030A0"/>
      <name val="Times New Roman"/>
      <family val="1"/>
    </font>
    <font>
      <b/>
      <i/>
      <sz val="12"/>
      <color rgb="FF0000FF"/>
      <name val="Times New Roman"/>
      <family val="1"/>
    </font>
    <font>
      <b/>
      <i/>
      <sz val="12"/>
      <color rgb="FF006600"/>
      <name val="Times New Roman"/>
      <family val="1"/>
    </font>
    <font>
      <i/>
      <sz val="12"/>
      <name val="Times New Roman"/>
      <family val="1"/>
    </font>
    <font>
      <b/>
      <sz val="12"/>
      <color rgb="FFFF0000"/>
      <name val="Times New Roman"/>
      <family val="1"/>
    </font>
    <font>
      <sz val="12"/>
      <color rgb="FFFF0000"/>
      <name val="Times New Roman"/>
      <family val="1"/>
    </font>
    <font>
      <b/>
      <sz val="12"/>
      <color rgb="FF0000FF"/>
      <name val="Times New Roman"/>
      <family val="1"/>
    </font>
    <font>
      <i/>
      <sz val="13"/>
      <color rgb="FF0000FF"/>
      <name val="Times New Roman"/>
      <family val="1"/>
    </font>
    <font>
      <b/>
      <i/>
      <sz val="10"/>
      <color rgb="FF0000FF"/>
      <name val="Times New Roman"/>
      <family val="1"/>
    </font>
    <font>
      <b/>
      <u/>
      <sz val="12"/>
      <color rgb="FF0070C0"/>
      <name val="Times New Roman"/>
      <family val="1"/>
    </font>
    <font>
      <b/>
      <i/>
      <u/>
      <sz val="12"/>
      <color rgb="FF0070C0"/>
      <name val="Times New Roman"/>
      <family val="1"/>
    </font>
    <font>
      <i/>
      <sz val="12"/>
      <color rgb="FF7030A0"/>
      <name val="Times New Roman"/>
      <family val="1"/>
    </font>
    <font>
      <sz val="11"/>
      <color indexed="8"/>
      <name val="Calibri"/>
      <family val="2"/>
    </font>
    <font>
      <b/>
      <sz val="12"/>
      <color rgb="FF0070C0"/>
      <name val="Times New Roman"/>
      <family val="1"/>
    </font>
    <font>
      <i/>
      <sz val="12"/>
      <color rgb="FF0070C0"/>
      <name val="Times New Roman"/>
      <family val="1"/>
    </font>
    <font>
      <b/>
      <sz val="11"/>
      <color rgb="FF7030A0"/>
      <name val="Times New Roman"/>
      <family val="1"/>
    </font>
    <font>
      <sz val="12"/>
      <color rgb="FF7030A0"/>
      <name val="Times New Roman"/>
      <family val="1"/>
    </font>
    <font>
      <u/>
      <sz val="12"/>
      <name val="Times New Roman"/>
      <family val="1"/>
    </font>
  </fonts>
  <fills count="3">
    <fill>
      <patternFill patternType="none"/>
    </fill>
    <fill>
      <patternFill patternType="gray125"/>
    </fill>
    <fill>
      <patternFill patternType="solid">
        <fgColor rgb="FFCCFFCC"/>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s>
  <cellStyleXfs count="22">
    <xf numFmtId="0" fontId="0" fillId="0" borderId="0" applyNumberFormat="0" applyFill="0" applyBorder="0" applyAlignment="0" applyProtection="0">
      <alignment vertical="top"/>
    </xf>
    <xf numFmtId="0" fontId="7" fillId="0" borderId="8" applyNumberFormat="0" applyFont="0" applyAlignment="0"/>
    <xf numFmtId="0" fontId="13" fillId="0" borderId="0"/>
    <xf numFmtId="0" fontId="14" fillId="0" borderId="0"/>
    <xf numFmtId="43" fontId="14" fillId="0" borderId="0" applyFont="0" applyFill="0" applyBorder="0" applyAlignment="0" applyProtection="0"/>
    <xf numFmtId="0" fontId="3" fillId="0" borderId="0"/>
    <xf numFmtId="0" fontId="3" fillId="0" borderId="0"/>
    <xf numFmtId="0" fontId="15" fillId="0" borderId="0"/>
    <xf numFmtId="43" fontId="15" fillId="0" borderId="0" applyFont="0" applyFill="0" applyBorder="0" applyAlignment="0" applyProtection="0"/>
    <xf numFmtId="164" fontId="13" fillId="0" borderId="0" applyFont="0" applyFill="0" applyBorder="0" applyAlignment="0" applyProtection="0"/>
    <xf numFmtId="0" fontId="16" fillId="0" borderId="0" applyNumberFormat="0" applyFill="0" applyBorder="0" applyAlignment="0" applyProtection="0">
      <alignment vertical="top"/>
    </xf>
    <xf numFmtId="0" fontId="16" fillId="0" borderId="0" applyNumberFormat="0" applyFill="0" applyBorder="0" applyAlignment="0" applyProtection="0">
      <alignment vertical="top"/>
    </xf>
    <xf numFmtId="43" fontId="15" fillId="0" borderId="0" applyFont="0" applyFill="0" applyBorder="0" applyAlignment="0" applyProtection="0"/>
    <xf numFmtId="0" fontId="17" fillId="0" borderId="0"/>
    <xf numFmtId="167" fontId="17" fillId="0" borderId="0" applyFont="0" applyFill="0" applyBorder="0" applyAlignment="0" applyProtection="0"/>
    <xf numFmtId="43" fontId="3" fillId="0" borderId="0" applyFont="0" applyFill="0" applyBorder="0" applyAlignment="0" applyProtection="0"/>
    <xf numFmtId="164" fontId="14" fillId="0" borderId="0" applyFont="0" applyFill="0" applyBorder="0" applyAlignment="0" applyProtection="0"/>
    <xf numFmtId="43" fontId="1" fillId="0" borderId="0" applyFont="0" applyFill="0" applyBorder="0" applyAlignment="0" applyProtection="0"/>
    <xf numFmtId="0" fontId="17" fillId="0" borderId="0"/>
    <xf numFmtId="0" fontId="13" fillId="0" borderId="0"/>
    <xf numFmtId="0" fontId="13" fillId="0" borderId="0"/>
    <xf numFmtId="168" fontId="36" fillId="0" borderId="0" applyFont="0" applyFill="0" applyBorder="0" applyAlignment="0" applyProtection="0"/>
  </cellStyleXfs>
  <cellXfs count="154">
    <xf numFmtId="0" fontId="2" fillId="0" borderId="0" xfId="0" applyNumberFormat="1" applyFont="1" applyFill="1" applyBorder="1" applyAlignment="1" applyProtection="1">
      <alignment horizontal="left"/>
      <protection locked="0"/>
    </xf>
    <xf numFmtId="0" fontId="18" fillId="0" borderId="0" xfId="0" applyNumberFormat="1" applyFont="1" applyFill="1" applyBorder="1" applyAlignment="1" applyProtection="1">
      <alignment vertical="center"/>
      <protection locked="0"/>
    </xf>
    <xf numFmtId="0" fontId="5" fillId="0" borderId="7" xfId="0" applyNumberFormat="1" applyFont="1" applyFill="1" applyBorder="1" applyAlignment="1" applyProtection="1">
      <alignment horizontal="left" vertical="center"/>
      <protection locked="0"/>
    </xf>
    <xf numFmtId="0" fontId="5" fillId="0" borderId="7" xfId="0" applyNumberFormat="1" applyFont="1" applyFill="1" applyBorder="1" applyAlignment="1" applyProtection="1">
      <alignment horizontal="left" vertical="center" wrapText="1"/>
      <protection locked="0"/>
    </xf>
    <xf numFmtId="0" fontId="12" fillId="0" borderId="7" xfId="0" applyNumberFormat="1" applyFont="1" applyFill="1" applyBorder="1" applyAlignment="1" applyProtection="1">
      <alignment horizontal="left" vertical="center"/>
      <protection locked="0"/>
    </xf>
    <xf numFmtId="0" fontId="12" fillId="0" borderId="7" xfId="0" applyNumberFormat="1" applyFont="1" applyFill="1" applyBorder="1" applyAlignment="1" applyProtection="1">
      <alignment horizontal="left" vertical="center" wrapText="1"/>
      <protection locked="0"/>
    </xf>
    <xf numFmtId="0" fontId="4" fillId="0" borderId="7" xfId="0" applyNumberFormat="1" applyFont="1" applyFill="1" applyBorder="1" applyAlignment="1" applyProtection="1">
      <alignment horizontal="left" vertical="center"/>
      <protection locked="0"/>
    </xf>
    <xf numFmtId="0" fontId="4" fillId="0" borderId="7" xfId="0" applyNumberFormat="1" applyFont="1" applyFill="1" applyBorder="1" applyAlignment="1" applyProtection="1">
      <alignment horizontal="left" vertical="center" wrapText="1"/>
      <protection locked="0"/>
    </xf>
    <xf numFmtId="0" fontId="5" fillId="0" borderId="7" xfId="0" applyNumberFormat="1" applyFont="1" applyFill="1" applyBorder="1" applyAlignment="1" applyProtection="1">
      <alignment horizontal="center" vertical="center"/>
      <protection locked="0"/>
    </xf>
    <xf numFmtId="0" fontId="12" fillId="0" borderId="7" xfId="0" applyNumberFormat="1" applyFont="1" applyFill="1" applyBorder="1" applyAlignment="1" applyProtection="1">
      <alignment horizontal="center" vertical="center"/>
      <protection locked="0"/>
    </xf>
    <xf numFmtId="0" fontId="4" fillId="0" borderId="7" xfId="0" applyNumberFormat="1" applyFont="1" applyFill="1" applyBorder="1" applyAlignment="1" applyProtection="1">
      <alignment horizontal="center" vertical="center"/>
      <protection locked="0"/>
    </xf>
    <xf numFmtId="0" fontId="9" fillId="0" borderId="0" xfId="0" applyNumberFormat="1" applyFont="1" applyFill="1" applyBorder="1" applyAlignment="1" applyProtection="1">
      <alignment horizontal="left"/>
      <protection locked="0"/>
    </xf>
    <xf numFmtId="0" fontId="11" fillId="0" borderId="0" xfId="0" applyNumberFormat="1" applyFont="1" applyFill="1" applyBorder="1" applyAlignment="1" applyProtection="1">
      <alignment horizontal="left" vertical="center"/>
      <protection locked="0"/>
    </xf>
    <xf numFmtId="3" fontId="11" fillId="0" borderId="0" xfId="0" applyNumberFormat="1" applyFont="1" applyFill="1" applyBorder="1" applyAlignment="1" applyProtection="1">
      <alignment horizontal="left"/>
      <protection locked="0"/>
    </xf>
    <xf numFmtId="0" fontId="18" fillId="0" borderId="0" xfId="0" applyNumberFormat="1" applyFont="1" applyFill="1" applyBorder="1" applyAlignment="1" applyProtection="1">
      <alignment horizontal="right"/>
      <protection locked="0"/>
    </xf>
    <xf numFmtId="0" fontId="11" fillId="0" borderId="0" xfId="0" applyNumberFormat="1" applyFont="1" applyFill="1" applyBorder="1" applyAlignment="1" applyProtection="1">
      <alignment horizontal="left"/>
      <protection locked="0"/>
    </xf>
    <xf numFmtId="3" fontId="19" fillId="0" borderId="0" xfId="0" applyNumberFormat="1" applyFont="1" applyFill="1" applyBorder="1" applyAlignment="1" applyProtection="1">
      <alignment horizontal="right" vertical="center"/>
      <protection locked="0"/>
    </xf>
    <xf numFmtId="0" fontId="4" fillId="0" borderId="0" xfId="0" applyNumberFormat="1" applyFont="1" applyFill="1" applyBorder="1" applyAlignment="1" applyProtection="1">
      <alignment horizontal="left"/>
      <protection locked="0"/>
    </xf>
    <xf numFmtId="3" fontId="4" fillId="0" borderId="1" xfId="0" applyNumberFormat="1" applyFont="1" applyFill="1" applyBorder="1" applyAlignment="1" applyProtection="1">
      <alignment horizontal="center" vertical="center" wrapText="1"/>
      <protection locked="0"/>
    </xf>
    <xf numFmtId="0" fontId="9" fillId="0" borderId="1" xfId="0" applyNumberFormat="1" applyFont="1" applyFill="1" applyBorder="1" applyAlignment="1" applyProtection="1">
      <alignment horizontal="center" vertical="center" wrapText="1"/>
      <protection locked="0"/>
    </xf>
    <xf numFmtId="3" fontId="9" fillId="0" borderId="1" xfId="0" applyNumberFormat="1" applyFont="1" applyFill="1" applyBorder="1" applyAlignment="1" applyProtection="1">
      <alignment horizontal="center" vertical="center"/>
      <protection locked="0"/>
    </xf>
    <xf numFmtId="0" fontId="9" fillId="0" borderId="1" xfId="0" applyNumberFormat="1" applyFont="1" applyFill="1" applyBorder="1" applyAlignment="1" applyProtection="1">
      <alignment horizontal="center" vertical="center"/>
      <protection locked="0"/>
    </xf>
    <xf numFmtId="0" fontId="8" fillId="0" borderId="0" xfId="0" applyNumberFormat="1" applyFont="1" applyFill="1" applyBorder="1" applyAlignment="1" applyProtection="1">
      <alignment horizontal="left"/>
      <protection locked="0"/>
    </xf>
    <xf numFmtId="3" fontId="5" fillId="0" borderId="7" xfId="0" applyNumberFormat="1" applyFont="1" applyFill="1" applyBorder="1" applyAlignment="1" applyProtection="1">
      <alignment vertical="center"/>
      <protection locked="0"/>
    </xf>
    <xf numFmtId="0" fontId="4" fillId="0" borderId="7" xfId="0" applyNumberFormat="1" applyFont="1" applyFill="1" applyBorder="1" applyAlignment="1" applyProtection="1">
      <alignment horizontal="left"/>
      <protection locked="0"/>
    </xf>
    <xf numFmtId="3" fontId="12" fillId="0" borderId="7" xfId="0" applyNumberFormat="1" applyFont="1" applyFill="1" applyBorder="1" applyAlignment="1" applyProtection="1">
      <alignment vertical="center"/>
      <protection locked="0"/>
    </xf>
    <xf numFmtId="0" fontId="12" fillId="0" borderId="7" xfId="0" applyNumberFormat="1" applyFont="1" applyFill="1" applyBorder="1" applyAlignment="1" applyProtection="1">
      <alignment horizontal="left"/>
      <protection locked="0"/>
    </xf>
    <xf numFmtId="0" fontId="12" fillId="0" borderId="0" xfId="0" applyNumberFormat="1" applyFont="1" applyFill="1" applyBorder="1" applyAlignment="1" applyProtection="1">
      <alignment horizontal="left"/>
      <protection locked="0"/>
    </xf>
    <xf numFmtId="3" fontId="4" fillId="0" borderId="7" xfId="0" applyNumberFormat="1" applyFont="1" applyFill="1" applyBorder="1" applyAlignment="1" applyProtection="1">
      <alignment vertical="center" wrapText="1"/>
      <protection locked="0"/>
    </xf>
    <xf numFmtId="3" fontId="4" fillId="0" borderId="7" xfId="0" applyNumberFormat="1" applyFont="1" applyFill="1" applyBorder="1" applyAlignment="1" applyProtection="1">
      <alignment vertical="center"/>
      <protection locked="0"/>
    </xf>
    <xf numFmtId="0" fontId="4" fillId="0" borderId="7" xfId="0" quotePrefix="1" applyNumberFormat="1" applyFont="1" applyFill="1" applyBorder="1" applyAlignment="1" applyProtection="1">
      <alignment horizontal="left" vertical="center" wrapText="1"/>
      <protection locked="0"/>
    </xf>
    <xf numFmtId="0" fontId="5" fillId="0" borderId="9" xfId="0" applyNumberFormat="1" applyFont="1" applyFill="1" applyBorder="1" applyAlignment="1" applyProtection="1">
      <alignment horizontal="center" vertical="center"/>
      <protection locked="0"/>
    </xf>
    <xf numFmtId="0" fontId="5" fillId="0" borderId="9" xfId="0" applyNumberFormat="1" applyFont="1" applyFill="1" applyBorder="1" applyAlignment="1" applyProtection="1">
      <alignment horizontal="left" vertical="center" wrapText="1"/>
      <protection locked="0"/>
    </xf>
    <xf numFmtId="3" fontId="5" fillId="0" borderId="9" xfId="0" applyNumberFormat="1" applyFont="1" applyFill="1" applyBorder="1" applyAlignment="1" applyProtection="1">
      <alignment vertical="center"/>
      <protection locked="0"/>
    </xf>
    <xf numFmtId="0" fontId="4" fillId="0" borderId="9" xfId="0" applyNumberFormat="1" applyFont="1" applyFill="1" applyBorder="1" applyAlignment="1" applyProtection="1">
      <alignment horizontal="left"/>
      <protection locked="0"/>
    </xf>
    <xf numFmtId="0" fontId="5" fillId="0" borderId="0" xfId="0" applyNumberFormat="1" applyFont="1" applyFill="1" applyBorder="1" applyAlignment="1" applyProtection="1">
      <alignment horizontal="center" vertical="center"/>
      <protection locked="0"/>
    </xf>
    <xf numFmtId="0" fontId="5" fillId="0" borderId="0" xfId="0" applyNumberFormat="1" applyFont="1" applyFill="1" applyBorder="1" applyAlignment="1" applyProtection="1">
      <alignment horizontal="left" vertical="center" wrapText="1"/>
      <protection locked="0"/>
    </xf>
    <xf numFmtId="3" fontId="5" fillId="0" borderId="0" xfId="0" applyNumberFormat="1" applyFont="1" applyFill="1" applyBorder="1" applyAlignment="1" applyProtection="1">
      <alignment vertical="center"/>
      <protection locked="0"/>
    </xf>
    <xf numFmtId="3" fontId="11" fillId="0" borderId="0" xfId="0" applyNumberFormat="1" applyFont="1" applyFill="1" applyBorder="1" applyAlignment="1" applyProtection="1">
      <alignment horizontal="left" vertical="center"/>
      <protection locked="0"/>
    </xf>
    <xf numFmtId="3" fontId="19" fillId="0" borderId="0" xfId="0" applyNumberFormat="1" applyFont="1" applyFill="1" applyBorder="1" applyAlignment="1" applyProtection="1">
      <alignment vertical="center"/>
      <protection locked="0"/>
    </xf>
    <xf numFmtId="3" fontId="18" fillId="0" borderId="0" xfId="0" applyNumberFormat="1" applyFont="1" applyFill="1" applyBorder="1" applyAlignment="1" applyProtection="1">
      <alignment vertical="center"/>
      <protection locked="0"/>
    </xf>
    <xf numFmtId="3" fontId="19" fillId="0" borderId="0" xfId="0" applyNumberFormat="1" applyFont="1" applyFill="1" applyBorder="1" applyAlignment="1" applyProtection="1">
      <alignment horizontal="left" vertical="center"/>
      <protection locked="0"/>
    </xf>
    <xf numFmtId="0" fontId="5" fillId="0" borderId="7" xfId="0" applyNumberFormat="1" applyFont="1" applyFill="1" applyBorder="1" applyAlignment="1" applyProtection="1">
      <alignment horizontal="left"/>
      <protection locked="0"/>
    </xf>
    <xf numFmtId="3" fontId="4" fillId="0" borderId="0" xfId="0" applyNumberFormat="1" applyFont="1" applyFill="1" applyBorder="1" applyAlignment="1" applyProtection="1">
      <alignment horizontal="left"/>
      <protection locked="0"/>
    </xf>
    <xf numFmtId="0" fontId="11" fillId="0" borderId="0" xfId="0" applyFont="1" applyAlignment="1">
      <alignment vertical="center"/>
    </xf>
    <xf numFmtId="0" fontId="11" fillId="0" borderId="0" xfId="0" applyFont="1" applyAlignment="1"/>
    <xf numFmtId="0" fontId="4" fillId="0" borderId="0" xfId="0" applyFont="1" applyAlignment="1"/>
    <xf numFmtId="0" fontId="27" fillId="0" borderId="0" xfId="0" applyFont="1" applyAlignment="1">
      <alignment horizontal="right"/>
    </xf>
    <xf numFmtId="0" fontId="4" fillId="0" borderId="0" xfId="0" applyFont="1" applyAlignment="1">
      <alignment vertical="center"/>
    </xf>
    <xf numFmtId="3" fontId="21" fillId="0" borderId="1" xfId="20" applyNumberFormat="1" applyFont="1" applyBorder="1" applyAlignment="1">
      <alignment horizontal="center" vertical="center" wrapText="1"/>
    </xf>
    <xf numFmtId="0" fontId="10" fillId="0" borderId="0" xfId="0" applyFont="1" applyAlignment="1">
      <alignment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28" fillId="0" borderId="6" xfId="0" applyFont="1" applyBorder="1" applyAlignment="1">
      <alignment horizontal="center" vertical="center"/>
    </xf>
    <xf numFmtId="165" fontId="28" fillId="0" borderId="6" xfId="14" applyNumberFormat="1" applyFont="1" applyFill="1" applyBorder="1" applyAlignment="1">
      <alignment vertical="center"/>
    </xf>
    <xf numFmtId="0" fontId="29" fillId="0" borderId="0" xfId="0" applyFont="1" applyAlignment="1">
      <alignment vertical="center"/>
    </xf>
    <xf numFmtId="0" fontId="22" fillId="0" borderId="7" xfId="0" applyFont="1" applyBorder="1" applyAlignment="1">
      <alignment vertical="center"/>
    </xf>
    <xf numFmtId="165" fontId="22" fillId="0" borderId="7" xfId="14" applyNumberFormat="1" applyFont="1" applyFill="1" applyBorder="1" applyAlignment="1">
      <alignment vertical="center"/>
    </xf>
    <xf numFmtId="0" fontId="22" fillId="0" borderId="0" xfId="0" applyFont="1" applyAlignment="1">
      <alignment vertical="center"/>
    </xf>
    <xf numFmtId="0" fontId="12" fillId="0" borderId="7" xfId="0" applyFont="1" applyBorder="1" applyAlignment="1">
      <alignment vertical="center"/>
    </xf>
    <xf numFmtId="165" fontId="12" fillId="0" borderId="7" xfId="14" applyNumberFormat="1" applyFont="1" applyFill="1" applyBorder="1" applyAlignment="1">
      <alignment vertical="center"/>
    </xf>
    <xf numFmtId="0" fontId="12" fillId="0" borderId="0" xfId="0" applyFont="1" applyAlignment="1">
      <alignment vertical="center"/>
    </xf>
    <xf numFmtId="3" fontId="4" fillId="0" borderId="7" xfId="5" applyNumberFormat="1" applyFont="1" applyBorder="1" applyAlignment="1">
      <alignment vertical="center" wrapText="1"/>
    </xf>
    <xf numFmtId="3" fontId="4" fillId="0" borderId="7" xfId="5" applyNumberFormat="1" applyFont="1" applyBorder="1" applyAlignment="1">
      <alignment vertical="center"/>
    </xf>
    <xf numFmtId="165" fontId="5" fillId="0" borderId="7" xfId="14" applyNumberFormat="1" applyFont="1" applyFill="1" applyBorder="1" applyAlignment="1">
      <alignment vertical="center"/>
    </xf>
    <xf numFmtId="0" fontId="5" fillId="0" borderId="0" xfId="0" applyFont="1" applyAlignment="1">
      <alignment vertical="center"/>
    </xf>
    <xf numFmtId="3" fontId="4" fillId="0" borderId="7" xfId="0" applyNumberFormat="1" applyFont="1" applyBorder="1" applyAlignment="1">
      <alignment vertical="center"/>
    </xf>
    <xf numFmtId="165" fontId="4" fillId="0" borderId="7" xfId="14" applyNumberFormat="1" applyFont="1" applyFill="1" applyBorder="1" applyAlignment="1">
      <alignment vertical="center"/>
    </xf>
    <xf numFmtId="165" fontId="22" fillId="0" borderId="10" xfId="14" applyNumberFormat="1" applyFont="1" applyFill="1" applyBorder="1" applyAlignment="1">
      <alignment vertical="center"/>
    </xf>
    <xf numFmtId="0" fontId="22" fillId="0" borderId="7" xfId="0" applyFont="1" applyBorder="1" applyAlignment="1">
      <alignment vertical="center" wrapText="1"/>
    </xf>
    <xf numFmtId="165" fontId="22" fillId="0" borderId="7" xfId="0" applyNumberFormat="1" applyFont="1" applyBorder="1" applyAlignment="1">
      <alignment vertical="center"/>
    </xf>
    <xf numFmtId="0" fontId="33" fillId="0" borderId="7" xfId="0" applyFont="1" applyBorder="1" applyAlignment="1">
      <alignment vertical="center"/>
    </xf>
    <xf numFmtId="165" fontId="33" fillId="0" borderId="7" xfId="14" applyNumberFormat="1" applyFont="1" applyFill="1" applyBorder="1" applyAlignment="1">
      <alignment vertical="center"/>
    </xf>
    <xf numFmtId="0" fontId="34" fillId="0" borderId="0" xfId="0" applyFont="1" applyAlignment="1">
      <alignment vertical="center"/>
    </xf>
    <xf numFmtId="165" fontId="34" fillId="0" borderId="0" xfId="0" applyNumberFormat="1" applyFont="1" applyAlignment="1">
      <alignment vertical="center"/>
    </xf>
    <xf numFmtId="0" fontId="5" fillId="0" borderId="7" xfId="0" applyFont="1" applyBorder="1" applyAlignment="1">
      <alignment vertical="center"/>
    </xf>
    <xf numFmtId="165" fontId="30" fillId="0" borderId="7" xfId="14" applyNumberFormat="1" applyFont="1" applyFill="1" applyBorder="1" applyAlignment="1">
      <alignment vertical="center"/>
    </xf>
    <xf numFmtId="0" fontId="25" fillId="0" borderId="7" xfId="0" applyFont="1" applyBorder="1" applyAlignment="1">
      <alignment vertical="center"/>
    </xf>
    <xf numFmtId="165" fontId="25" fillId="0" borderId="7" xfId="14" applyNumberFormat="1" applyFont="1" applyFill="1" applyBorder="1" applyAlignment="1">
      <alignment vertical="center"/>
    </xf>
    <xf numFmtId="165" fontId="25" fillId="0" borderId="0" xfId="0" applyNumberFormat="1" applyFont="1" applyAlignment="1">
      <alignment vertical="center"/>
    </xf>
    <xf numFmtId="0" fontId="25" fillId="0" borderId="0" xfId="0" applyFont="1" applyAlignment="1">
      <alignment vertical="center"/>
    </xf>
    <xf numFmtId="0" fontId="4" fillId="0" borderId="7" xfId="0" applyFont="1" applyBorder="1" applyAlignment="1">
      <alignment vertical="center"/>
    </xf>
    <xf numFmtId="3" fontId="4" fillId="0" borderId="7" xfId="14" applyNumberFormat="1" applyFont="1" applyFill="1" applyBorder="1" applyAlignment="1">
      <alignment vertical="center"/>
    </xf>
    <xf numFmtId="165" fontId="4" fillId="0" borderId="0" xfId="0" applyNumberFormat="1" applyFont="1" applyAlignment="1">
      <alignment vertical="center"/>
    </xf>
    <xf numFmtId="0" fontId="4" fillId="0" borderId="7" xfId="0" applyFont="1" applyBorder="1" applyAlignment="1">
      <alignment vertical="center" wrapText="1"/>
    </xf>
    <xf numFmtId="3" fontId="25" fillId="0" borderId="7" xfId="14" applyNumberFormat="1" applyFont="1" applyFill="1" applyBorder="1" applyAlignment="1">
      <alignment vertical="center" wrapText="1"/>
    </xf>
    <xf numFmtId="165" fontId="4" fillId="0" borderId="7" xfId="14" applyNumberFormat="1" applyFont="1" applyFill="1" applyBorder="1" applyAlignment="1">
      <alignment vertical="center" wrapText="1"/>
    </xf>
    <xf numFmtId="0" fontId="24" fillId="0" borderId="7" xfId="0" applyFont="1" applyBorder="1" applyAlignment="1">
      <alignment vertical="center"/>
    </xf>
    <xf numFmtId="165" fontId="24" fillId="0" borderId="7" xfId="14" applyNumberFormat="1" applyFont="1" applyFill="1" applyBorder="1" applyAlignment="1">
      <alignment vertical="center"/>
    </xf>
    <xf numFmtId="0" fontId="35" fillId="0" borderId="0" xfId="0" applyFont="1" applyAlignment="1">
      <alignment vertical="center"/>
    </xf>
    <xf numFmtId="0" fontId="5" fillId="0" borderId="7" xfId="0" applyFont="1" applyBorder="1" applyAlignment="1">
      <alignment vertical="center" wrapText="1"/>
    </xf>
    <xf numFmtId="165" fontId="5" fillId="0" borderId="0" xfId="0" applyNumberFormat="1" applyFont="1" applyAlignment="1">
      <alignment vertical="center"/>
    </xf>
    <xf numFmtId="0" fontId="26" fillId="0" borderId="7" xfId="0" applyFont="1" applyBorder="1" applyAlignment="1">
      <alignment vertical="center"/>
    </xf>
    <xf numFmtId="165" fontId="26" fillId="0" borderId="7" xfId="14" applyNumberFormat="1" applyFont="1" applyFill="1" applyBorder="1" applyAlignment="1">
      <alignment vertical="center"/>
    </xf>
    <xf numFmtId="0" fontId="26" fillId="0" borderId="0" xfId="0" applyFont="1" applyAlignment="1">
      <alignment vertical="center"/>
    </xf>
    <xf numFmtId="3" fontId="26" fillId="0" borderId="7" xfId="14" applyNumberFormat="1" applyFont="1" applyFill="1" applyBorder="1" applyAlignment="1">
      <alignment vertical="center" wrapText="1"/>
    </xf>
    <xf numFmtId="3" fontId="4" fillId="0" borderId="7" xfId="14" applyNumberFormat="1" applyFont="1" applyFill="1" applyBorder="1" applyAlignment="1">
      <alignment vertical="center" wrapText="1"/>
    </xf>
    <xf numFmtId="0" fontId="20" fillId="0" borderId="0" xfId="0" applyFont="1" applyAlignment="1">
      <alignment vertical="center"/>
    </xf>
    <xf numFmtId="165" fontId="5" fillId="0" borderId="7" xfId="0" applyNumberFormat="1" applyFont="1" applyBorder="1" applyAlignment="1">
      <alignment vertical="center"/>
    </xf>
    <xf numFmtId="0" fontId="12" fillId="0" borderId="7" xfId="0" quotePrefix="1" applyFont="1" applyBorder="1" applyAlignment="1">
      <alignment vertical="center" wrapText="1"/>
    </xf>
    <xf numFmtId="165" fontId="12" fillId="0" borderId="7" xfId="0" applyNumberFormat="1" applyFont="1" applyBorder="1" applyAlignment="1">
      <alignment vertical="center"/>
    </xf>
    <xf numFmtId="165" fontId="4" fillId="0" borderId="7" xfId="21" quotePrefix="1" applyNumberFormat="1" applyFont="1" applyFill="1" applyBorder="1" applyAlignment="1">
      <alignment vertical="center" wrapText="1"/>
    </xf>
    <xf numFmtId="165" fontId="12" fillId="0" borderId="7" xfId="21" quotePrefix="1" applyNumberFormat="1" applyFont="1" applyFill="1" applyBorder="1" applyAlignment="1">
      <alignment vertical="center" wrapText="1"/>
    </xf>
    <xf numFmtId="165" fontId="27" fillId="0" borderId="7" xfId="14" applyNumberFormat="1" applyFont="1" applyFill="1" applyBorder="1" applyAlignment="1">
      <alignment vertical="center"/>
    </xf>
    <xf numFmtId="0" fontId="27" fillId="0" borderId="0" xfId="0" applyFont="1" applyAlignment="1">
      <alignment vertical="center"/>
    </xf>
    <xf numFmtId="0" fontId="37" fillId="0" borderId="7" xfId="0" applyFont="1" applyBorder="1" applyAlignment="1">
      <alignment vertical="center" wrapText="1"/>
    </xf>
    <xf numFmtId="165" fontId="37" fillId="0" borderId="7" xfId="14" applyNumberFormat="1" applyFont="1" applyFill="1" applyBorder="1" applyAlignment="1">
      <alignment vertical="center"/>
    </xf>
    <xf numFmtId="0" fontId="38" fillId="0" borderId="0" xfId="0" applyFont="1" applyAlignment="1">
      <alignment vertical="center"/>
    </xf>
    <xf numFmtId="0" fontId="39" fillId="0" borderId="7" xfId="0" quotePrefix="1" applyFont="1" applyBorder="1" applyAlignment="1">
      <alignment vertical="center"/>
    </xf>
    <xf numFmtId="0" fontId="40" fillId="0" borderId="0" xfId="0" applyFont="1" applyAlignment="1">
      <alignment vertical="center"/>
    </xf>
    <xf numFmtId="165" fontId="12" fillId="0" borderId="7" xfId="14" quotePrefix="1" applyNumberFormat="1" applyFont="1" applyFill="1" applyBorder="1" applyAlignment="1">
      <alignment vertical="center" wrapText="1"/>
    </xf>
    <xf numFmtId="3" fontId="12" fillId="0" borderId="7" xfId="14" applyNumberFormat="1" applyFont="1" applyFill="1" applyBorder="1" applyAlignment="1">
      <alignment vertical="center"/>
    </xf>
    <xf numFmtId="165" fontId="4" fillId="0" borderId="7" xfId="14" quotePrefix="1" applyNumberFormat="1" applyFont="1" applyFill="1" applyBorder="1" applyAlignment="1">
      <alignment vertical="center" wrapText="1"/>
    </xf>
    <xf numFmtId="0" fontId="5" fillId="0" borderId="9" xfId="0" applyFont="1" applyBorder="1" applyAlignment="1"/>
    <xf numFmtId="0" fontId="4" fillId="0" borderId="9" xfId="0" applyFont="1" applyBorder="1" applyAlignment="1"/>
    <xf numFmtId="0" fontId="5" fillId="0" borderId="0" xfId="0" applyFont="1" applyAlignment="1"/>
    <xf numFmtId="165" fontId="28" fillId="2" borderId="7" xfId="14" applyNumberFormat="1" applyFont="1" applyFill="1" applyBorder="1" applyAlignment="1">
      <alignment vertical="center"/>
    </xf>
    <xf numFmtId="0" fontId="28" fillId="2" borderId="7" xfId="0" applyFont="1" applyFill="1" applyBorder="1" applyAlignment="1">
      <alignment horizontal="center" vertical="center"/>
    </xf>
    <xf numFmtId="0" fontId="28" fillId="2" borderId="0" xfId="0" applyFont="1" applyFill="1" applyAlignment="1">
      <alignment vertical="center"/>
    </xf>
    <xf numFmtId="165" fontId="28" fillId="2" borderId="0" xfId="0" applyNumberFormat="1" applyFont="1" applyFill="1" applyAlignment="1">
      <alignment vertical="center"/>
    </xf>
    <xf numFmtId="0" fontId="19" fillId="0" borderId="0" xfId="0" applyNumberFormat="1" applyFont="1" applyFill="1" applyBorder="1" applyAlignment="1" applyProtection="1">
      <alignment horizontal="center" vertical="center"/>
      <protection locked="0"/>
    </xf>
    <xf numFmtId="0" fontId="8" fillId="0" borderId="6" xfId="0" applyNumberFormat="1" applyFont="1" applyFill="1" applyBorder="1" applyAlignment="1" applyProtection="1">
      <alignment horizontal="center" vertical="center"/>
      <protection locked="0"/>
    </xf>
    <xf numFmtId="0" fontId="4" fillId="0" borderId="6" xfId="0" applyNumberFormat="1" applyFont="1" applyFill="1" applyBorder="1" applyAlignment="1" applyProtection="1">
      <alignment horizontal="left"/>
      <protection locked="0"/>
    </xf>
    <xf numFmtId="0" fontId="41" fillId="0" borderId="7" xfId="0" applyNumberFormat="1" applyFont="1" applyFill="1" applyBorder="1" applyAlignment="1" applyProtection="1">
      <alignment horizontal="center" vertical="center"/>
      <protection locked="0"/>
    </xf>
    <xf numFmtId="0" fontId="41" fillId="0" borderId="7" xfId="0" applyNumberFormat="1" applyFont="1" applyFill="1" applyBorder="1" applyAlignment="1" applyProtection="1">
      <alignment horizontal="left" vertical="center" wrapText="1"/>
      <protection locked="0"/>
    </xf>
    <xf numFmtId="3" fontId="41" fillId="0" borderId="7" xfId="0" applyNumberFormat="1" applyFont="1" applyFill="1" applyBorder="1" applyAlignment="1" applyProtection="1">
      <alignment vertical="center" wrapText="1"/>
      <protection locked="0"/>
    </xf>
    <xf numFmtId="0" fontId="41" fillId="0" borderId="0" xfId="0" applyNumberFormat="1" applyFont="1" applyFill="1" applyBorder="1" applyAlignment="1" applyProtection="1">
      <alignment horizontal="left"/>
      <protection locked="0"/>
    </xf>
    <xf numFmtId="0" fontId="8" fillId="0" borderId="6" xfId="0" applyNumberFormat="1" applyFont="1" applyFill="1" applyBorder="1" applyAlignment="1" applyProtection="1">
      <alignment horizontal="left" vertical="center" wrapText="1"/>
      <protection locked="0"/>
    </xf>
    <xf numFmtId="3" fontId="8" fillId="0" borderId="6" xfId="0" applyNumberFormat="1" applyFont="1" applyFill="1" applyBorder="1" applyAlignment="1" applyProtection="1">
      <alignment vertical="center"/>
      <protection locked="0"/>
    </xf>
    <xf numFmtId="0" fontId="8" fillId="0" borderId="7" xfId="0" applyNumberFormat="1" applyFont="1" applyFill="1" applyBorder="1" applyAlignment="1" applyProtection="1">
      <alignment horizontal="center" vertical="center" wrapText="1"/>
      <protection locked="0"/>
    </xf>
    <xf numFmtId="0" fontId="8" fillId="0" borderId="7" xfId="0" applyNumberFormat="1" applyFont="1" applyFill="1" applyBorder="1" applyAlignment="1" applyProtection="1">
      <alignment horizontal="left" vertical="center" wrapText="1"/>
      <protection locked="0"/>
    </xf>
    <xf numFmtId="3" fontId="8" fillId="0" borderId="7" xfId="0" applyNumberFormat="1" applyFont="1" applyFill="1" applyBorder="1" applyAlignment="1" applyProtection="1">
      <alignment vertical="center"/>
      <protection locked="0"/>
    </xf>
    <xf numFmtId="0" fontId="5" fillId="0" borderId="1" xfId="0" applyNumberFormat="1" applyFont="1" applyFill="1" applyBorder="1" applyAlignment="1" applyProtection="1">
      <alignment horizontal="center" vertical="center" wrapText="1"/>
      <protection locked="0"/>
    </xf>
    <xf numFmtId="3" fontId="5" fillId="0" borderId="1" xfId="0" applyNumberFormat="1" applyFont="1" applyFill="1" applyBorder="1" applyAlignment="1" applyProtection="1">
      <alignment horizontal="center" vertical="center" wrapText="1"/>
      <protection locked="0"/>
    </xf>
    <xf numFmtId="0" fontId="6" fillId="0" borderId="0" xfId="0" applyNumberFormat="1" applyFont="1" applyFill="1" applyBorder="1" applyAlignment="1" applyProtection="1">
      <alignment horizontal="center" vertical="center"/>
      <protection locked="0"/>
    </xf>
    <xf numFmtId="0" fontId="5" fillId="0" borderId="2" xfId="0" applyNumberFormat="1" applyFont="1" applyFill="1" applyBorder="1" applyAlignment="1" applyProtection="1">
      <alignment horizontal="center" vertical="center" wrapText="1"/>
      <protection locked="0"/>
    </xf>
    <xf numFmtId="0" fontId="5" fillId="0" borderId="3" xfId="0" applyNumberFormat="1" applyFont="1" applyFill="1" applyBorder="1" applyAlignment="1" applyProtection="1">
      <alignment horizontal="center" vertical="center" wrapText="1"/>
      <protection locked="0"/>
    </xf>
    <xf numFmtId="0" fontId="32" fillId="0" borderId="4" xfId="19" applyFont="1" applyBorder="1" applyAlignment="1">
      <alignment horizontal="center" vertical="center" wrapText="1"/>
    </xf>
    <xf numFmtId="0" fontId="32" fillId="0" borderId="5" xfId="19"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23" fillId="0" borderId="0" xfId="0" applyFont="1" applyAlignment="1">
      <alignment horizontal="left" vertical="center" wrapText="1"/>
    </xf>
    <xf numFmtId="0" fontId="6" fillId="0" borderId="0" xfId="0" applyFont="1" applyAlignment="1">
      <alignment horizontal="center" vertical="center"/>
    </xf>
    <xf numFmtId="0" fontId="11" fillId="0" borderId="0" xfId="0" applyFont="1" applyAlignment="1">
      <alignment horizontal="center" vertical="center"/>
    </xf>
    <xf numFmtId="0" fontId="31" fillId="0" borderId="0" xfId="0" applyFont="1" applyAlignment="1">
      <alignment horizontal="center" vertical="center" wrapText="1"/>
    </xf>
    <xf numFmtId="0" fontId="31" fillId="0" borderId="0" xfId="0" applyFont="1" applyAlignment="1">
      <alignment horizontal="center" vertical="center"/>
    </xf>
    <xf numFmtId="0" fontId="18" fillId="0" borderId="2" xfId="0" applyFont="1" applyBorder="1" applyAlignment="1">
      <alignment horizontal="center" vertical="center"/>
    </xf>
    <xf numFmtId="0" fontId="18" fillId="0" borderId="3" xfId="0" applyFont="1" applyBorder="1" applyAlignment="1">
      <alignment horizontal="center" vertical="center"/>
    </xf>
    <xf numFmtId="0" fontId="30" fillId="0" borderId="2" xfId="0" applyFont="1" applyBorder="1" applyAlignment="1">
      <alignment horizontal="center" vertical="center" wrapText="1"/>
    </xf>
    <xf numFmtId="0" fontId="30" fillId="0" borderId="3" xfId="0" applyFont="1" applyBorder="1" applyAlignment="1">
      <alignment horizontal="center" vertical="center" wrapText="1"/>
    </xf>
    <xf numFmtId="0" fontId="19" fillId="0" borderId="0" xfId="0" applyNumberFormat="1" applyFont="1" applyFill="1" applyBorder="1" applyAlignment="1" applyProtection="1">
      <alignment horizontal="center" vertical="center" wrapText="1"/>
      <protection locked="0"/>
    </xf>
    <xf numFmtId="0" fontId="19" fillId="0" borderId="0" xfId="0" applyNumberFormat="1" applyFont="1" applyFill="1" applyBorder="1" applyAlignment="1" applyProtection="1">
      <alignment horizontal="center" vertical="center"/>
      <protection locked="0"/>
    </xf>
    <xf numFmtId="3" fontId="19" fillId="0" borderId="0" xfId="0" applyNumberFormat="1" applyFont="1" applyFill="1" applyBorder="1" applyAlignment="1" applyProtection="1">
      <alignment horizontal="center" vertical="center"/>
      <protection locked="0"/>
    </xf>
    <xf numFmtId="3" fontId="5" fillId="0" borderId="0" xfId="0" applyNumberFormat="1" applyFont="1" applyFill="1" applyBorder="1" applyAlignment="1" applyProtection="1">
      <alignment horizontal="center" vertical="center"/>
      <protection locked="0"/>
    </xf>
  </cellXfs>
  <cellStyles count="22">
    <cellStyle name="Comma 2" xfId="4"/>
    <cellStyle name="Comma 2 2" xfId="14"/>
    <cellStyle name="Comma 2 2 2" xfId="12"/>
    <cellStyle name="Comma 2 4 2" xfId="17"/>
    <cellStyle name="Comma 4 2 2 4" xfId="9"/>
    <cellStyle name="Comma 4 2 2 4 2" xfId="21"/>
    <cellStyle name="Comma 5" xfId="15"/>
    <cellStyle name="Comma 6" xfId="16"/>
    <cellStyle name="Comma 7" xfId="8"/>
    <cellStyle name="dtchi98c" xfId="1"/>
    <cellStyle name="Normal" xfId="0" builtinId="0"/>
    <cellStyle name="Normal 14" xfId="7"/>
    <cellStyle name="Normal 17" xfId="5"/>
    <cellStyle name="Normal 2" xfId="3"/>
    <cellStyle name="Normal 3" xfId="13"/>
    <cellStyle name="Normal 3 2" xfId="6"/>
    <cellStyle name="Normal 3 2 2" xfId="18"/>
    <cellStyle name="Normal 3 2 3" xfId="10"/>
    <cellStyle name="Normal 5" xfId="11"/>
    <cellStyle name="Normal 7 2 3 2 3 2 2 2 3" xfId="20"/>
    <cellStyle name="Normal 7 3" xfId="2"/>
    <cellStyle name="Normal 7 3 2" xfId="19"/>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00008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CC"/>
      <color rgb="FF0000FF"/>
      <color rgb="FFFF00FF"/>
      <color rgb="FF006600"/>
      <color rgb="FFFFFFCC"/>
      <color rgb="FFFFCCFF"/>
      <color rgb="FF00FF00"/>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
  <sheetViews>
    <sheetView workbookViewId="0"/>
  </sheetViews>
  <sheetFormatPr defaultRowHeight="12.75" x14ac:dyDescent="0.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topLeftCell="A17" workbookViewId="0">
      <selection activeCell="K33" sqref="K33"/>
    </sheetView>
  </sheetViews>
  <sheetFormatPr defaultColWidth="12" defaultRowHeight="16.5" x14ac:dyDescent="0.25"/>
  <cols>
    <col min="1" max="1" width="56.33203125" style="46" customWidth="1"/>
    <col min="2" max="2" width="12.33203125" style="46" customWidth="1"/>
    <col min="3" max="3" width="10.6640625" style="46" customWidth="1"/>
    <col min="4" max="4" width="9.5" style="46" customWidth="1"/>
    <col min="5" max="5" width="9.1640625" style="46" customWidth="1"/>
    <col min="6" max="9" width="12.33203125" style="46" customWidth="1"/>
    <col min="10" max="10" width="27.5" style="46" bestFit="1" customWidth="1"/>
    <col min="11" max="11" width="21.83203125" style="45" customWidth="1"/>
    <col min="12" max="16384" width="12" style="45"/>
  </cols>
  <sheetData>
    <row r="1" spans="1:11" s="44" customFormat="1" ht="24.95" customHeight="1" x14ac:dyDescent="0.2">
      <c r="A1" s="142" t="s">
        <v>36</v>
      </c>
      <c r="B1" s="142"/>
      <c r="C1" s="142"/>
      <c r="D1" s="142"/>
      <c r="E1" s="142"/>
      <c r="F1" s="142"/>
      <c r="G1" s="142"/>
      <c r="H1" s="142"/>
      <c r="I1" s="142"/>
      <c r="J1" s="142"/>
      <c r="K1" s="44" t="s">
        <v>37</v>
      </c>
    </row>
    <row r="2" spans="1:11" ht="24.75" customHeight="1" x14ac:dyDescent="0.25">
      <c r="A2" s="143" t="s">
        <v>38</v>
      </c>
      <c r="B2" s="143"/>
      <c r="C2" s="143"/>
      <c r="D2" s="143"/>
      <c r="E2" s="143"/>
      <c r="F2" s="143"/>
      <c r="G2" s="143"/>
      <c r="H2" s="143"/>
      <c r="I2" s="143"/>
      <c r="J2" s="143"/>
    </row>
    <row r="3" spans="1:11" ht="21.2" customHeight="1" x14ac:dyDescent="0.25">
      <c r="A3" s="144" t="s">
        <v>39</v>
      </c>
      <c r="B3" s="145"/>
      <c r="C3" s="145"/>
      <c r="D3" s="145"/>
      <c r="E3" s="145"/>
      <c r="F3" s="145"/>
      <c r="G3" s="145"/>
      <c r="H3" s="145"/>
      <c r="I3" s="145"/>
      <c r="J3" s="145"/>
    </row>
    <row r="4" spans="1:11" x14ac:dyDescent="0.25">
      <c r="B4" s="47"/>
      <c r="C4" s="47"/>
      <c r="D4" s="47"/>
      <c r="E4" s="47"/>
      <c r="F4" s="47"/>
      <c r="G4" s="47"/>
      <c r="H4" s="47"/>
      <c r="I4" s="47"/>
      <c r="J4" s="47" t="s">
        <v>40</v>
      </c>
    </row>
    <row r="5" spans="1:11" s="48" customFormat="1" ht="15.75" customHeight="1" x14ac:dyDescent="0.2">
      <c r="A5" s="146" t="s">
        <v>41</v>
      </c>
      <c r="B5" s="148" t="s">
        <v>42</v>
      </c>
      <c r="C5" s="148" t="s">
        <v>43</v>
      </c>
      <c r="D5" s="148" t="s">
        <v>44</v>
      </c>
      <c r="E5" s="148" t="s">
        <v>45</v>
      </c>
      <c r="F5" s="148" t="s">
        <v>46</v>
      </c>
      <c r="G5" s="148" t="s">
        <v>47</v>
      </c>
      <c r="H5" s="137" t="s">
        <v>48</v>
      </c>
      <c r="I5" s="138"/>
      <c r="J5" s="139" t="s">
        <v>9</v>
      </c>
    </row>
    <row r="6" spans="1:11" s="50" customFormat="1" ht="165.75" customHeight="1" x14ac:dyDescent="0.2">
      <c r="A6" s="147"/>
      <c r="B6" s="149"/>
      <c r="C6" s="149"/>
      <c r="D6" s="149"/>
      <c r="E6" s="149"/>
      <c r="F6" s="149"/>
      <c r="G6" s="149"/>
      <c r="H6" s="49" t="s">
        <v>49</v>
      </c>
      <c r="I6" s="49" t="s">
        <v>50</v>
      </c>
      <c r="J6" s="140"/>
    </row>
    <row r="7" spans="1:11" s="48" customFormat="1" ht="15.75" x14ac:dyDescent="0.2">
      <c r="A7" s="51">
        <v>1</v>
      </c>
      <c r="B7" s="51">
        <v>2</v>
      </c>
      <c r="C7" s="51">
        <v>3</v>
      </c>
      <c r="D7" s="51">
        <v>4</v>
      </c>
      <c r="E7" s="51">
        <v>5</v>
      </c>
      <c r="F7" s="51">
        <v>6</v>
      </c>
      <c r="G7" s="51" t="s">
        <v>51</v>
      </c>
      <c r="H7" s="52" t="s">
        <v>52</v>
      </c>
      <c r="I7" s="52" t="s">
        <v>53</v>
      </c>
      <c r="J7" s="52">
        <v>10</v>
      </c>
    </row>
    <row r="8" spans="1:11" s="55" customFormat="1" ht="19.5" customHeight="1" x14ac:dyDescent="0.2">
      <c r="A8" s="53" t="s">
        <v>54</v>
      </c>
      <c r="B8" s="54"/>
      <c r="C8" s="54"/>
      <c r="D8" s="54"/>
      <c r="E8" s="54"/>
      <c r="F8" s="54"/>
      <c r="G8" s="54"/>
      <c r="H8" s="54"/>
      <c r="I8" s="54"/>
      <c r="J8" s="54"/>
    </row>
    <row r="9" spans="1:11" s="58" customFormat="1" ht="19.5" customHeight="1" x14ac:dyDescent="0.2">
      <c r="A9" s="56" t="s">
        <v>55</v>
      </c>
      <c r="B9" s="57">
        <f>B10+B23</f>
        <v>55910</v>
      </c>
      <c r="C9" s="57">
        <f t="shared" ref="C9:I9" si="0">C10+C23</f>
        <v>0</v>
      </c>
      <c r="D9" s="57">
        <f t="shared" si="0"/>
        <v>0</v>
      </c>
      <c r="E9" s="57">
        <f t="shared" si="0"/>
        <v>0</v>
      </c>
      <c r="F9" s="57">
        <f t="shared" si="0"/>
        <v>0</v>
      </c>
      <c r="G9" s="57">
        <f t="shared" si="0"/>
        <v>55910</v>
      </c>
      <c r="H9" s="57">
        <f t="shared" si="0"/>
        <v>0</v>
      </c>
      <c r="I9" s="57">
        <f t="shared" si="0"/>
        <v>0</v>
      </c>
      <c r="J9" s="57"/>
    </row>
    <row r="10" spans="1:11" s="61" customFormat="1" ht="19.5" customHeight="1" x14ac:dyDescent="0.2">
      <c r="A10" s="59" t="s">
        <v>56</v>
      </c>
      <c r="B10" s="60">
        <f>SUM(B11:B22)</f>
        <v>51830</v>
      </c>
      <c r="C10" s="60">
        <f t="shared" ref="C10:I10" si="1">SUM(C11:C22)</f>
        <v>0</v>
      </c>
      <c r="D10" s="60">
        <f t="shared" si="1"/>
        <v>0</v>
      </c>
      <c r="E10" s="60">
        <f t="shared" si="1"/>
        <v>0</v>
      </c>
      <c r="F10" s="60">
        <f t="shared" si="1"/>
        <v>0</v>
      </c>
      <c r="G10" s="60">
        <f t="shared" si="1"/>
        <v>51830</v>
      </c>
      <c r="H10" s="60">
        <f t="shared" si="1"/>
        <v>0</v>
      </c>
      <c r="I10" s="60">
        <f t="shared" si="1"/>
        <v>0</v>
      </c>
      <c r="J10" s="60"/>
    </row>
    <row r="11" spans="1:11" s="65" customFormat="1" ht="31.5" x14ac:dyDescent="0.2">
      <c r="A11" s="62" t="s">
        <v>57</v>
      </c>
      <c r="B11" s="63">
        <v>80</v>
      </c>
      <c r="C11" s="63"/>
      <c r="D11" s="63"/>
      <c r="E11" s="63"/>
      <c r="F11" s="63"/>
      <c r="G11" s="63">
        <f t="shared" ref="G11:G22" si="2">B11-D11-E11-F11</f>
        <v>80</v>
      </c>
      <c r="H11" s="64"/>
      <c r="I11" s="64"/>
      <c r="J11" s="64"/>
    </row>
    <row r="12" spans="1:11" s="65" customFormat="1" ht="19.5" customHeight="1" x14ac:dyDescent="0.2">
      <c r="A12" s="62" t="s">
        <v>58</v>
      </c>
      <c r="B12" s="63">
        <v>6</v>
      </c>
      <c r="C12" s="63"/>
      <c r="D12" s="63"/>
      <c r="E12" s="63"/>
      <c r="F12" s="63"/>
      <c r="G12" s="63">
        <f t="shared" si="2"/>
        <v>6</v>
      </c>
      <c r="H12" s="64"/>
      <c r="I12" s="64"/>
      <c r="J12" s="64"/>
    </row>
    <row r="13" spans="1:11" s="48" customFormat="1" ht="38.25" customHeight="1" x14ac:dyDescent="0.2">
      <c r="A13" s="62" t="s">
        <v>59</v>
      </c>
      <c r="B13" s="63">
        <v>2</v>
      </c>
      <c r="C13" s="63"/>
      <c r="D13" s="63"/>
      <c r="E13" s="63"/>
      <c r="F13" s="63"/>
      <c r="G13" s="63">
        <f t="shared" si="2"/>
        <v>2</v>
      </c>
      <c r="H13" s="66"/>
      <c r="I13" s="67"/>
      <c r="J13" s="67"/>
    </row>
    <row r="14" spans="1:11" s="48" customFormat="1" ht="31.5" x14ac:dyDescent="0.2">
      <c r="A14" s="62" t="s">
        <v>60</v>
      </c>
      <c r="B14" s="63">
        <v>4300</v>
      </c>
      <c r="C14" s="63"/>
      <c r="D14" s="63"/>
      <c r="E14" s="63"/>
      <c r="F14" s="63"/>
      <c r="G14" s="63">
        <f t="shared" si="2"/>
        <v>4300</v>
      </c>
      <c r="H14" s="66"/>
      <c r="I14" s="67"/>
      <c r="J14" s="67"/>
    </row>
    <row r="15" spans="1:11" s="48" customFormat="1" ht="47.25" x14ac:dyDescent="0.2">
      <c r="A15" s="62" t="s">
        <v>61</v>
      </c>
      <c r="B15" s="63">
        <v>80</v>
      </c>
      <c r="C15" s="63"/>
      <c r="D15" s="63"/>
      <c r="E15" s="63"/>
      <c r="F15" s="63"/>
      <c r="G15" s="63">
        <f t="shared" si="2"/>
        <v>80</v>
      </c>
      <c r="H15" s="66"/>
      <c r="I15" s="67"/>
      <c r="J15" s="67"/>
    </row>
    <row r="16" spans="1:11" s="48" customFormat="1" ht="20.25" customHeight="1" x14ac:dyDescent="0.2">
      <c r="A16" s="62" t="s">
        <v>62</v>
      </c>
      <c r="B16" s="63">
        <v>120</v>
      </c>
      <c r="C16" s="63"/>
      <c r="D16" s="63"/>
      <c r="E16" s="63"/>
      <c r="F16" s="63"/>
      <c r="G16" s="63">
        <f t="shared" si="2"/>
        <v>120</v>
      </c>
      <c r="H16" s="66"/>
      <c r="I16" s="67"/>
      <c r="J16" s="67"/>
    </row>
    <row r="17" spans="1:11" s="48" customFormat="1" ht="31.5" x14ac:dyDescent="0.2">
      <c r="A17" s="62" t="s">
        <v>63</v>
      </c>
      <c r="B17" s="63">
        <v>2</v>
      </c>
      <c r="C17" s="63"/>
      <c r="D17" s="63"/>
      <c r="E17" s="63"/>
      <c r="F17" s="63"/>
      <c r="G17" s="63">
        <f t="shared" si="2"/>
        <v>2</v>
      </c>
      <c r="H17" s="66"/>
      <c r="I17" s="67"/>
      <c r="J17" s="67"/>
    </row>
    <row r="18" spans="1:11" s="48" customFormat="1" ht="31.5" x14ac:dyDescent="0.2">
      <c r="A18" s="62" t="s">
        <v>64</v>
      </c>
      <c r="B18" s="63">
        <v>40</v>
      </c>
      <c r="C18" s="63"/>
      <c r="D18" s="63"/>
      <c r="E18" s="63"/>
      <c r="F18" s="63"/>
      <c r="G18" s="63">
        <f t="shared" si="2"/>
        <v>40</v>
      </c>
      <c r="H18" s="66"/>
      <c r="I18" s="67"/>
      <c r="J18" s="67"/>
    </row>
    <row r="19" spans="1:11" s="48" customFormat="1" ht="36" customHeight="1" x14ac:dyDescent="0.2">
      <c r="A19" s="62" t="s">
        <v>65</v>
      </c>
      <c r="B19" s="63">
        <v>500</v>
      </c>
      <c r="C19" s="63"/>
      <c r="D19" s="63"/>
      <c r="E19" s="63"/>
      <c r="F19" s="63"/>
      <c r="G19" s="63">
        <f t="shared" si="2"/>
        <v>500</v>
      </c>
      <c r="H19" s="66"/>
      <c r="I19" s="67"/>
      <c r="J19" s="67"/>
    </row>
    <row r="20" spans="1:11" s="48" customFormat="1" ht="31.5" x14ac:dyDescent="0.2">
      <c r="A20" s="62" t="s">
        <v>66</v>
      </c>
      <c r="B20" s="63">
        <v>42000</v>
      </c>
      <c r="C20" s="63"/>
      <c r="D20" s="63"/>
      <c r="E20" s="63"/>
      <c r="F20" s="63"/>
      <c r="G20" s="63">
        <f t="shared" si="2"/>
        <v>42000</v>
      </c>
      <c r="H20" s="66"/>
      <c r="I20" s="67"/>
      <c r="J20" s="67"/>
    </row>
    <row r="21" spans="1:11" s="48" customFormat="1" ht="19.5" customHeight="1" x14ac:dyDescent="0.2">
      <c r="A21" s="63" t="s">
        <v>67</v>
      </c>
      <c r="B21" s="63">
        <v>800</v>
      </c>
      <c r="C21" s="63"/>
      <c r="D21" s="63"/>
      <c r="E21" s="63"/>
      <c r="F21" s="63"/>
      <c r="G21" s="63">
        <f t="shared" si="2"/>
        <v>800</v>
      </c>
      <c r="H21" s="66"/>
      <c r="I21" s="67"/>
      <c r="J21" s="67"/>
    </row>
    <row r="22" spans="1:11" s="48" customFormat="1" ht="19.5" customHeight="1" x14ac:dyDescent="0.2">
      <c r="A22" s="62" t="s">
        <v>68</v>
      </c>
      <c r="B22" s="63">
        <v>3900</v>
      </c>
      <c r="C22" s="63"/>
      <c r="D22" s="63"/>
      <c r="E22" s="63"/>
      <c r="F22" s="63"/>
      <c r="G22" s="63">
        <f t="shared" si="2"/>
        <v>3900</v>
      </c>
      <c r="H22" s="66"/>
      <c r="I22" s="67"/>
      <c r="J22" s="67"/>
    </row>
    <row r="23" spans="1:11" s="61" customFormat="1" ht="19.5" customHeight="1" x14ac:dyDescent="0.2">
      <c r="A23" s="59" t="s">
        <v>69</v>
      </c>
      <c r="B23" s="60">
        <f t="shared" ref="B23:I23" si="3">SUM(B24:B25)</f>
        <v>4080</v>
      </c>
      <c r="C23" s="60">
        <f t="shared" si="3"/>
        <v>0</v>
      </c>
      <c r="D23" s="60">
        <f t="shared" si="3"/>
        <v>0</v>
      </c>
      <c r="E23" s="60">
        <f t="shared" si="3"/>
        <v>0</v>
      </c>
      <c r="F23" s="60">
        <f t="shared" si="3"/>
        <v>0</v>
      </c>
      <c r="G23" s="60">
        <f t="shared" si="3"/>
        <v>4080</v>
      </c>
      <c r="H23" s="60">
        <f t="shared" si="3"/>
        <v>0</v>
      </c>
      <c r="I23" s="60">
        <f t="shared" si="3"/>
        <v>0</v>
      </c>
      <c r="J23" s="60"/>
    </row>
    <row r="24" spans="1:11" s="48" customFormat="1" ht="19.5" customHeight="1" x14ac:dyDescent="0.2">
      <c r="A24" s="63" t="s">
        <v>70</v>
      </c>
      <c r="B24" s="63">
        <v>180</v>
      </c>
      <c r="C24" s="63"/>
      <c r="D24" s="63"/>
      <c r="E24" s="63"/>
      <c r="F24" s="63"/>
      <c r="G24" s="63">
        <f t="shared" ref="G24:G29" si="4">B24-D24-E24-F24</f>
        <v>180</v>
      </c>
      <c r="H24" s="66"/>
      <c r="I24" s="67"/>
      <c r="J24" s="67"/>
    </row>
    <row r="25" spans="1:11" s="48" customFormat="1" ht="31.5" x14ac:dyDescent="0.2">
      <c r="A25" s="62" t="s">
        <v>71</v>
      </c>
      <c r="B25" s="63">
        <v>3900</v>
      </c>
      <c r="C25" s="63"/>
      <c r="D25" s="63"/>
      <c r="E25" s="63"/>
      <c r="F25" s="63"/>
      <c r="G25" s="63">
        <f t="shared" si="4"/>
        <v>3900</v>
      </c>
      <c r="H25" s="66"/>
      <c r="I25" s="67"/>
      <c r="J25" s="67"/>
    </row>
    <row r="26" spans="1:11" s="58" customFormat="1" ht="22.7" customHeight="1" x14ac:dyDescent="0.2">
      <c r="A26" s="56" t="s">
        <v>72</v>
      </c>
      <c r="B26" s="68">
        <f>SUM(B27:B29)</f>
        <v>37120</v>
      </c>
      <c r="C26" s="68">
        <f t="shared" ref="C26:I26" si="5">SUM(C27:C29)</f>
        <v>0</v>
      </c>
      <c r="D26" s="68">
        <f t="shared" si="5"/>
        <v>0</v>
      </c>
      <c r="E26" s="68">
        <f t="shared" si="5"/>
        <v>0</v>
      </c>
      <c r="F26" s="68">
        <f t="shared" si="5"/>
        <v>0</v>
      </c>
      <c r="G26" s="68">
        <f t="shared" si="5"/>
        <v>37120</v>
      </c>
      <c r="H26" s="68">
        <f t="shared" si="5"/>
        <v>0</v>
      </c>
      <c r="I26" s="68">
        <f t="shared" si="5"/>
        <v>0</v>
      </c>
      <c r="J26" s="57">
        <f>SUM(J27:J28)</f>
        <v>0</v>
      </c>
    </row>
    <row r="27" spans="1:11" s="48" customFormat="1" ht="15.75" x14ac:dyDescent="0.2">
      <c r="A27" s="62" t="s">
        <v>73</v>
      </c>
      <c r="B27" s="67">
        <v>33600</v>
      </c>
      <c r="C27" s="67"/>
      <c r="D27" s="67"/>
      <c r="E27" s="67"/>
      <c r="F27" s="67"/>
      <c r="G27" s="63">
        <f t="shared" si="4"/>
        <v>33600</v>
      </c>
      <c r="H27" s="66"/>
      <c r="I27" s="67"/>
      <c r="J27" s="67"/>
    </row>
    <row r="28" spans="1:11" s="48" customFormat="1" ht="15.75" x14ac:dyDescent="0.2">
      <c r="A28" s="63" t="s">
        <v>74</v>
      </c>
      <c r="B28" s="67">
        <v>400</v>
      </c>
      <c r="C28" s="67"/>
      <c r="D28" s="67"/>
      <c r="E28" s="67"/>
      <c r="F28" s="67"/>
      <c r="G28" s="63">
        <f t="shared" si="4"/>
        <v>400</v>
      </c>
      <c r="H28" s="66"/>
      <c r="I28" s="67"/>
      <c r="J28" s="67"/>
    </row>
    <row r="29" spans="1:11" s="48" customFormat="1" ht="15.75" x14ac:dyDescent="0.2">
      <c r="A29" s="62" t="s">
        <v>75</v>
      </c>
      <c r="B29" s="67">
        <v>3120</v>
      </c>
      <c r="C29" s="67"/>
      <c r="D29" s="67"/>
      <c r="E29" s="67"/>
      <c r="F29" s="67"/>
      <c r="G29" s="63">
        <f t="shared" si="4"/>
        <v>3120</v>
      </c>
      <c r="H29" s="66"/>
      <c r="I29" s="67"/>
      <c r="J29" s="67"/>
    </row>
    <row r="30" spans="1:11" s="58" customFormat="1" ht="15.75" x14ac:dyDescent="0.2">
      <c r="A30" s="56" t="s">
        <v>76</v>
      </c>
      <c r="B30" s="57">
        <f t="shared" ref="B30:I30" si="6">B9-B26</f>
        <v>18790</v>
      </c>
      <c r="C30" s="57">
        <f t="shared" si="6"/>
        <v>0</v>
      </c>
      <c r="D30" s="57">
        <f t="shared" si="6"/>
        <v>0</v>
      </c>
      <c r="E30" s="57">
        <f t="shared" si="6"/>
        <v>0</v>
      </c>
      <c r="F30" s="57">
        <f t="shared" si="6"/>
        <v>0</v>
      </c>
      <c r="G30" s="57">
        <f t="shared" si="6"/>
        <v>18790</v>
      </c>
      <c r="H30" s="57">
        <f t="shared" si="6"/>
        <v>0</v>
      </c>
      <c r="I30" s="57">
        <f t="shared" si="6"/>
        <v>0</v>
      </c>
      <c r="J30" s="57"/>
    </row>
    <row r="31" spans="1:11" s="118" customFormat="1" ht="15.75" x14ac:dyDescent="0.2">
      <c r="A31" s="117" t="s">
        <v>77</v>
      </c>
      <c r="B31" s="116">
        <f t="shared" ref="B31:I31" si="7">B32+B67</f>
        <v>47904</v>
      </c>
      <c r="C31" s="116">
        <f t="shared" si="7"/>
        <v>4551</v>
      </c>
      <c r="D31" s="116">
        <f t="shared" si="7"/>
        <v>248</v>
      </c>
      <c r="E31" s="116">
        <f t="shared" si="7"/>
        <v>0</v>
      </c>
      <c r="F31" s="116">
        <f t="shared" si="7"/>
        <v>0</v>
      </c>
      <c r="G31" s="116">
        <f t="shared" si="7"/>
        <v>47656</v>
      </c>
      <c r="H31" s="116">
        <f t="shared" si="7"/>
        <v>43105</v>
      </c>
      <c r="I31" s="116">
        <f t="shared" si="7"/>
        <v>4551</v>
      </c>
      <c r="J31" s="116"/>
      <c r="K31" s="119" t="e">
        <f>G31*1000000-#REF!</f>
        <v>#REF!</v>
      </c>
    </row>
    <row r="32" spans="1:11" s="58" customFormat="1" ht="31.5" x14ac:dyDescent="0.2">
      <c r="A32" s="69" t="s">
        <v>78</v>
      </c>
      <c r="B32" s="70">
        <f>B33+B45</f>
        <v>47899</v>
      </c>
      <c r="C32" s="70">
        <f t="shared" ref="C32:I32" si="8">C33+C45</f>
        <v>4551</v>
      </c>
      <c r="D32" s="70">
        <f t="shared" si="8"/>
        <v>248</v>
      </c>
      <c r="E32" s="70">
        <f t="shared" si="8"/>
        <v>0</v>
      </c>
      <c r="F32" s="70">
        <f t="shared" si="8"/>
        <v>0</v>
      </c>
      <c r="G32" s="70">
        <f t="shared" si="8"/>
        <v>47651</v>
      </c>
      <c r="H32" s="70">
        <f t="shared" si="8"/>
        <v>43100</v>
      </c>
      <c r="I32" s="70">
        <f t="shared" si="8"/>
        <v>4551</v>
      </c>
      <c r="J32" s="70"/>
      <c r="K32" s="58">
        <v>47656</v>
      </c>
    </row>
    <row r="33" spans="1:12" s="73" customFormat="1" ht="21.2" customHeight="1" x14ac:dyDescent="0.2">
      <c r="A33" s="71" t="s">
        <v>79</v>
      </c>
      <c r="B33" s="72">
        <f>B35</f>
        <v>13142</v>
      </c>
      <c r="C33" s="72">
        <f t="shared" ref="C33:I33" si="9">C35</f>
        <v>3768</v>
      </c>
      <c r="D33" s="72">
        <f t="shared" si="9"/>
        <v>211</v>
      </c>
      <c r="E33" s="72">
        <f t="shared" si="9"/>
        <v>0</v>
      </c>
      <c r="F33" s="72">
        <f t="shared" si="9"/>
        <v>0</v>
      </c>
      <c r="G33" s="72">
        <f t="shared" si="9"/>
        <v>12931</v>
      </c>
      <c r="H33" s="72">
        <f t="shared" si="9"/>
        <v>9163</v>
      </c>
      <c r="I33" s="72">
        <f t="shared" si="9"/>
        <v>3768</v>
      </c>
      <c r="J33" s="72"/>
      <c r="K33" s="73" t="e">
        <f>-K31/1000000</f>
        <v>#REF!</v>
      </c>
      <c r="L33" s="74"/>
    </row>
    <row r="34" spans="1:12" s="61" customFormat="1" ht="21.2" customHeight="1" x14ac:dyDescent="0.2">
      <c r="A34" s="75" t="s">
        <v>80</v>
      </c>
      <c r="B34" s="76">
        <v>55</v>
      </c>
      <c r="C34" s="64"/>
      <c r="D34" s="64"/>
      <c r="E34" s="64"/>
      <c r="F34" s="64"/>
      <c r="G34" s="64"/>
      <c r="H34" s="64"/>
      <c r="I34" s="64"/>
      <c r="J34" s="64"/>
      <c r="K34" s="61" t="e">
        <f>K32+K33</f>
        <v>#REF!</v>
      </c>
    </row>
    <row r="35" spans="1:12" s="61" customFormat="1" ht="21.2" customHeight="1" x14ac:dyDescent="0.2">
      <c r="A35" s="75" t="s">
        <v>81</v>
      </c>
      <c r="B35" s="64">
        <f>B36+B41</f>
        <v>13142</v>
      </c>
      <c r="C35" s="64">
        <f t="shared" ref="C35:I35" si="10">C36+C41</f>
        <v>3768</v>
      </c>
      <c r="D35" s="64">
        <f t="shared" si="10"/>
        <v>211</v>
      </c>
      <c r="E35" s="64">
        <f t="shared" si="10"/>
        <v>0</v>
      </c>
      <c r="F35" s="64">
        <f t="shared" si="10"/>
        <v>0</v>
      </c>
      <c r="G35" s="64">
        <f t="shared" si="10"/>
        <v>12931</v>
      </c>
      <c r="H35" s="64">
        <f t="shared" si="10"/>
        <v>9163</v>
      </c>
      <c r="I35" s="64">
        <f t="shared" si="10"/>
        <v>3768</v>
      </c>
      <c r="J35" s="64"/>
    </row>
    <row r="36" spans="1:12" s="80" customFormat="1" ht="21.2" customHeight="1" x14ac:dyDescent="0.2">
      <c r="A36" s="77" t="s">
        <v>82</v>
      </c>
      <c r="B36" s="78">
        <f>SUM(B37:B40)</f>
        <v>10829</v>
      </c>
      <c r="C36" s="78">
        <f t="shared" ref="C36:I36" si="11">SUM(C37:C40)</f>
        <v>3193</v>
      </c>
      <c r="D36" s="78">
        <f t="shared" si="11"/>
        <v>171</v>
      </c>
      <c r="E36" s="78">
        <f t="shared" si="11"/>
        <v>0</v>
      </c>
      <c r="F36" s="78">
        <f t="shared" si="11"/>
        <v>0</v>
      </c>
      <c r="G36" s="78">
        <f>SUM(G37:G40)</f>
        <v>10658</v>
      </c>
      <c r="H36" s="78">
        <f t="shared" si="11"/>
        <v>7465</v>
      </c>
      <c r="I36" s="78">
        <f t="shared" si="11"/>
        <v>3193</v>
      </c>
      <c r="J36" s="78"/>
      <c r="K36" s="79"/>
      <c r="L36" s="79"/>
    </row>
    <row r="37" spans="1:12" s="48" customFormat="1" ht="21.2" customHeight="1" x14ac:dyDescent="0.2">
      <c r="A37" s="81" t="s">
        <v>83</v>
      </c>
      <c r="B37" s="67">
        <f>8790</f>
        <v>8790</v>
      </c>
      <c r="C37" s="67">
        <v>3193</v>
      </c>
      <c r="D37" s="67"/>
      <c r="E37" s="67"/>
      <c r="F37" s="67"/>
      <c r="G37" s="82">
        <f>B37-D37-E37-F37</f>
        <v>8790</v>
      </c>
      <c r="H37" s="82">
        <f>G37-I37</f>
        <v>5597</v>
      </c>
      <c r="I37" s="82">
        <f>C37-E37-F37</f>
        <v>3193</v>
      </c>
      <c r="J37" s="67"/>
      <c r="K37" s="83"/>
      <c r="L37" s="83"/>
    </row>
    <row r="38" spans="1:12" s="48" customFormat="1" ht="21.2" customHeight="1" x14ac:dyDescent="0.2">
      <c r="A38" s="81" t="s">
        <v>84</v>
      </c>
      <c r="B38" s="67">
        <v>1630</v>
      </c>
      <c r="C38" s="67"/>
      <c r="D38" s="67">
        <f>ROUND(1630*10%,-0.1)</f>
        <v>163</v>
      </c>
      <c r="E38" s="67"/>
      <c r="F38" s="67"/>
      <c r="G38" s="82">
        <f>B38-D38-E38-F38</f>
        <v>1467</v>
      </c>
      <c r="H38" s="82">
        <f>G38-I38</f>
        <v>1467</v>
      </c>
      <c r="I38" s="82">
        <f>C38-E38-F38</f>
        <v>0</v>
      </c>
      <c r="J38" s="67"/>
      <c r="K38" s="83"/>
      <c r="L38" s="83"/>
    </row>
    <row r="39" spans="1:12" s="48" customFormat="1" ht="21.2" customHeight="1" x14ac:dyDescent="0.2">
      <c r="A39" s="81" t="s">
        <v>85</v>
      </c>
      <c r="B39" s="67">
        <v>80</v>
      </c>
      <c r="C39" s="67"/>
      <c r="D39" s="67">
        <f>ROUND(80*10%,-0.1)</f>
        <v>8</v>
      </c>
      <c r="E39" s="67"/>
      <c r="F39" s="67"/>
      <c r="G39" s="82">
        <f>B39-D39-E39-F39</f>
        <v>72</v>
      </c>
      <c r="H39" s="82">
        <f>G39-I39</f>
        <v>72</v>
      </c>
      <c r="I39" s="82">
        <f>C39-E39-F39</f>
        <v>0</v>
      </c>
      <c r="J39" s="67"/>
      <c r="K39" s="83"/>
      <c r="L39" s="83"/>
    </row>
    <row r="40" spans="1:12" s="48" customFormat="1" ht="47.25" x14ac:dyDescent="0.2">
      <c r="A40" s="84" t="s">
        <v>86</v>
      </c>
      <c r="B40" s="67">
        <f>329</f>
        <v>329</v>
      </c>
      <c r="C40" s="67"/>
      <c r="D40" s="67"/>
      <c r="E40" s="67"/>
      <c r="F40" s="67"/>
      <c r="G40" s="82">
        <f>B40-D40-E40-F40</f>
        <v>329</v>
      </c>
      <c r="H40" s="82">
        <f>G40-I40</f>
        <v>329</v>
      </c>
      <c r="I40" s="82">
        <f>C40-E40-F40</f>
        <v>0</v>
      </c>
      <c r="J40" s="67"/>
      <c r="K40" s="83"/>
      <c r="L40" s="83"/>
    </row>
    <row r="41" spans="1:12" s="80" customFormat="1" ht="15.75" x14ac:dyDescent="0.2">
      <c r="A41" s="77" t="s">
        <v>87</v>
      </c>
      <c r="B41" s="78">
        <f>SUM(B42:B44)</f>
        <v>2313</v>
      </c>
      <c r="C41" s="78">
        <f t="shared" ref="C41:I41" si="12">SUM(C42:C44)</f>
        <v>575</v>
      </c>
      <c r="D41" s="78">
        <f t="shared" si="12"/>
        <v>40</v>
      </c>
      <c r="E41" s="78">
        <f t="shared" si="12"/>
        <v>0</v>
      </c>
      <c r="F41" s="78">
        <f t="shared" si="12"/>
        <v>0</v>
      </c>
      <c r="G41" s="78">
        <f t="shared" si="12"/>
        <v>2273</v>
      </c>
      <c r="H41" s="78">
        <f t="shared" si="12"/>
        <v>1698</v>
      </c>
      <c r="I41" s="78">
        <f t="shared" si="12"/>
        <v>575</v>
      </c>
      <c r="J41" s="85"/>
      <c r="L41" s="79"/>
    </row>
    <row r="42" spans="1:12" s="48" customFormat="1" ht="35.450000000000003" customHeight="1" x14ac:dyDescent="0.2">
      <c r="A42" s="84" t="s">
        <v>88</v>
      </c>
      <c r="B42" s="67">
        <v>575</v>
      </c>
      <c r="C42" s="67">
        <v>575</v>
      </c>
      <c r="D42" s="67"/>
      <c r="E42" s="67"/>
      <c r="F42" s="67"/>
      <c r="G42" s="82">
        <f>B42-D42-E42-F42</f>
        <v>575</v>
      </c>
      <c r="H42" s="82">
        <f>G42-I42</f>
        <v>0</v>
      </c>
      <c r="I42" s="82">
        <f>C42-E42-F42</f>
        <v>575</v>
      </c>
      <c r="J42" s="67"/>
      <c r="K42" s="83"/>
      <c r="L42" s="83"/>
    </row>
    <row r="43" spans="1:12" s="48" customFormat="1" ht="21.2" customHeight="1" x14ac:dyDescent="0.2">
      <c r="A43" s="81" t="s">
        <v>89</v>
      </c>
      <c r="B43" s="67">
        <v>105</v>
      </c>
      <c r="C43" s="67"/>
      <c r="D43" s="67"/>
      <c r="E43" s="67"/>
      <c r="F43" s="67"/>
      <c r="G43" s="82">
        <f>B43-D43-E43-F43</f>
        <v>105</v>
      </c>
      <c r="H43" s="82">
        <f>G43-I43</f>
        <v>105</v>
      </c>
      <c r="I43" s="82">
        <f>C43-E43-F43</f>
        <v>0</v>
      </c>
      <c r="J43" s="67"/>
      <c r="K43" s="83"/>
      <c r="L43" s="83"/>
    </row>
    <row r="44" spans="1:12" s="48" customFormat="1" ht="15.75" x14ac:dyDescent="0.2">
      <c r="A44" s="81" t="s">
        <v>90</v>
      </c>
      <c r="B44" s="67">
        <v>1633</v>
      </c>
      <c r="C44" s="67"/>
      <c r="D44" s="67">
        <f>ROUND(399*10%,-0.1)</f>
        <v>40</v>
      </c>
      <c r="E44" s="67"/>
      <c r="F44" s="67"/>
      <c r="G44" s="82">
        <f>B44-D44-E44-F44</f>
        <v>1593</v>
      </c>
      <c r="H44" s="82">
        <f>G44-I44</f>
        <v>1593</v>
      </c>
      <c r="I44" s="82">
        <f>C44-E44-F44</f>
        <v>0</v>
      </c>
      <c r="J44" s="86" t="s">
        <v>91</v>
      </c>
      <c r="K44" s="83"/>
      <c r="L44" s="83"/>
    </row>
    <row r="45" spans="1:12" s="73" customFormat="1" ht="21.2" customHeight="1" x14ac:dyDescent="0.2">
      <c r="A45" s="71" t="s">
        <v>92</v>
      </c>
      <c r="B45" s="72">
        <f>B46+B59</f>
        <v>34757</v>
      </c>
      <c r="C45" s="72">
        <f t="shared" ref="C45:I45" si="13">C46+C59</f>
        <v>783</v>
      </c>
      <c r="D45" s="72">
        <f t="shared" si="13"/>
        <v>37</v>
      </c>
      <c r="E45" s="72">
        <f t="shared" si="13"/>
        <v>0</v>
      </c>
      <c r="F45" s="72">
        <f t="shared" si="13"/>
        <v>0</v>
      </c>
      <c r="G45" s="72">
        <f t="shared" si="13"/>
        <v>34720</v>
      </c>
      <c r="H45" s="72">
        <f t="shared" si="13"/>
        <v>33937</v>
      </c>
      <c r="I45" s="72">
        <f t="shared" si="13"/>
        <v>783</v>
      </c>
      <c r="J45" s="72"/>
    </row>
    <row r="46" spans="1:12" s="89" customFormat="1" ht="21.2" customHeight="1" x14ac:dyDescent="0.2">
      <c r="A46" s="87" t="s">
        <v>93</v>
      </c>
      <c r="B46" s="88">
        <f>B48+B56</f>
        <v>18312</v>
      </c>
      <c r="C46" s="88">
        <f t="shared" ref="C46:I46" si="14">C48+C56</f>
        <v>783</v>
      </c>
      <c r="D46" s="88">
        <f t="shared" si="14"/>
        <v>37</v>
      </c>
      <c r="E46" s="88">
        <f t="shared" si="14"/>
        <v>0</v>
      </c>
      <c r="F46" s="88">
        <f t="shared" si="14"/>
        <v>0</v>
      </c>
      <c r="G46" s="88">
        <f t="shared" si="14"/>
        <v>18275</v>
      </c>
      <c r="H46" s="88">
        <f t="shared" si="14"/>
        <v>17492</v>
      </c>
      <c r="I46" s="88">
        <f t="shared" si="14"/>
        <v>783</v>
      </c>
      <c r="J46" s="88"/>
    </row>
    <row r="47" spans="1:12" s="61" customFormat="1" ht="21.2" customHeight="1" x14ac:dyDescent="0.2">
      <c r="A47" s="75" t="s">
        <v>94</v>
      </c>
      <c r="B47" s="64">
        <v>15</v>
      </c>
      <c r="C47" s="64"/>
      <c r="D47" s="64"/>
      <c r="E47" s="64"/>
      <c r="F47" s="64"/>
      <c r="G47" s="64"/>
      <c r="H47" s="64"/>
      <c r="I47" s="64"/>
      <c r="J47" s="64"/>
    </row>
    <row r="48" spans="1:12" s="65" customFormat="1" ht="39.200000000000003" customHeight="1" x14ac:dyDescent="0.2">
      <c r="A48" s="90" t="s">
        <v>95</v>
      </c>
      <c r="B48" s="64">
        <f>B49+B53</f>
        <v>3112</v>
      </c>
      <c r="C48" s="64">
        <f t="shared" ref="C48:I48" si="15">C49+C53</f>
        <v>783</v>
      </c>
      <c r="D48" s="64">
        <f t="shared" si="15"/>
        <v>37</v>
      </c>
      <c r="E48" s="64">
        <f t="shared" si="15"/>
        <v>0</v>
      </c>
      <c r="F48" s="64">
        <f t="shared" si="15"/>
        <v>0</v>
      </c>
      <c r="G48" s="64">
        <f t="shared" si="15"/>
        <v>3075</v>
      </c>
      <c r="H48" s="64">
        <f t="shared" si="15"/>
        <v>2292</v>
      </c>
      <c r="I48" s="64">
        <f t="shared" si="15"/>
        <v>783</v>
      </c>
      <c r="J48" s="64"/>
      <c r="K48" s="91"/>
    </row>
    <row r="49" spans="1:10" s="94" customFormat="1" ht="19.5" customHeight="1" x14ac:dyDescent="0.2">
      <c r="A49" s="92" t="s">
        <v>96</v>
      </c>
      <c r="B49" s="93">
        <f>SUM(B50:B52)</f>
        <v>2220</v>
      </c>
      <c r="C49" s="93">
        <f t="shared" ref="C49:I49" si="16">SUM(C50:C52)</f>
        <v>641</v>
      </c>
      <c r="D49" s="93">
        <f t="shared" si="16"/>
        <v>37</v>
      </c>
      <c r="E49" s="93">
        <f t="shared" si="16"/>
        <v>0</v>
      </c>
      <c r="F49" s="93">
        <f t="shared" si="16"/>
        <v>0</v>
      </c>
      <c r="G49" s="93">
        <f t="shared" si="16"/>
        <v>2183</v>
      </c>
      <c r="H49" s="93">
        <f t="shared" si="16"/>
        <v>1542</v>
      </c>
      <c r="I49" s="93">
        <f t="shared" si="16"/>
        <v>641</v>
      </c>
      <c r="J49" s="93"/>
    </row>
    <row r="50" spans="1:10" s="48" customFormat="1" ht="19.5" customHeight="1" x14ac:dyDescent="0.2">
      <c r="A50" s="81" t="s">
        <v>97</v>
      </c>
      <c r="B50" s="67">
        <v>1764</v>
      </c>
      <c r="C50" s="67">
        <v>641</v>
      </c>
      <c r="D50" s="67"/>
      <c r="E50" s="67"/>
      <c r="F50" s="67"/>
      <c r="G50" s="82">
        <f>B50-D50-E50-F50</f>
        <v>1764</v>
      </c>
      <c r="H50" s="82">
        <f>G50-I50</f>
        <v>1123</v>
      </c>
      <c r="I50" s="82">
        <f>C50-E50-F50</f>
        <v>641</v>
      </c>
      <c r="J50" s="67"/>
    </row>
    <row r="51" spans="1:10" s="48" customFormat="1" ht="19.5" customHeight="1" x14ac:dyDescent="0.2">
      <c r="A51" s="81" t="s">
        <v>98</v>
      </c>
      <c r="B51" s="67">
        <v>373</v>
      </c>
      <c r="C51" s="67"/>
      <c r="D51" s="67">
        <f>ROUND(373*10%,-0.1)</f>
        <v>37</v>
      </c>
      <c r="E51" s="67"/>
      <c r="F51" s="67"/>
      <c r="G51" s="82">
        <f>B51-D51-E51-F51</f>
        <v>336</v>
      </c>
      <c r="H51" s="82">
        <f>G51-I51</f>
        <v>336</v>
      </c>
      <c r="I51" s="82">
        <f>C51-E51-F51</f>
        <v>0</v>
      </c>
      <c r="J51" s="67"/>
    </row>
    <row r="52" spans="1:10" s="48" customFormat="1" ht="31.5" x14ac:dyDescent="0.2">
      <c r="A52" s="84" t="s">
        <v>99</v>
      </c>
      <c r="B52" s="67">
        <v>83</v>
      </c>
      <c r="C52" s="67"/>
      <c r="D52" s="67"/>
      <c r="E52" s="67"/>
      <c r="F52" s="67"/>
      <c r="G52" s="82">
        <f>B52-D52-E52-F52</f>
        <v>83</v>
      </c>
      <c r="H52" s="82">
        <f>G52-I52</f>
        <v>83</v>
      </c>
      <c r="I52" s="82">
        <f>C52-E52-F52</f>
        <v>0</v>
      </c>
      <c r="J52" s="67"/>
    </row>
    <row r="53" spans="1:10" s="94" customFormat="1" ht="15.75" x14ac:dyDescent="0.2">
      <c r="A53" s="92" t="s">
        <v>100</v>
      </c>
      <c r="B53" s="93">
        <f>SUM(B54:B55)</f>
        <v>892</v>
      </c>
      <c r="C53" s="93">
        <f t="shared" ref="C53:I53" si="17">SUM(C54:C55)</f>
        <v>142</v>
      </c>
      <c r="D53" s="93">
        <f t="shared" si="17"/>
        <v>0</v>
      </c>
      <c r="E53" s="93">
        <f t="shared" si="17"/>
        <v>0</v>
      </c>
      <c r="F53" s="93">
        <f t="shared" si="17"/>
        <v>0</v>
      </c>
      <c r="G53" s="93">
        <f t="shared" si="17"/>
        <v>892</v>
      </c>
      <c r="H53" s="93">
        <f t="shared" si="17"/>
        <v>750</v>
      </c>
      <c r="I53" s="93">
        <f t="shared" si="17"/>
        <v>142</v>
      </c>
      <c r="J53" s="95"/>
    </row>
    <row r="54" spans="1:10" s="48" customFormat="1" ht="31.5" x14ac:dyDescent="0.2">
      <c r="A54" s="84" t="s">
        <v>101</v>
      </c>
      <c r="B54" s="67">
        <v>142</v>
      </c>
      <c r="C54" s="67">
        <v>142</v>
      </c>
      <c r="D54" s="67"/>
      <c r="E54" s="67"/>
      <c r="F54" s="67"/>
      <c r="G54" s="82">
        <f>B54-D54-E54-F54</f>
        <v>142</v>
      </c>
      <c r="H54" s="82">
        <f>G54-I54</f>
        <v>0</v>
      </c>
      <c r="I54" s="82">
        <f>C54-E54-F54</f>
        <v>142</v>
      </c>
      <c r="J54" s="96"/>
    </row>
    <row r="55" spans="1:10" s="48" customFormat="1" ht="15.75" x14ac:dyDescent="0.2">
      <c r="A55" s="81" t="s">
        <v>102</v>
      </c>
      <c r="B55" s="67">
        <v>750</v>
      </c>
      <c r="C55" s="67"/>
      <c r="D55" s="67"/>
      <c r="E55" s="67"/>
      <c r="F55" s="67"/>
      <c r="G55" s="82">
        <f>B55-D55-E55-F55</f>
        <v>750</v>
      </c>
      <c r="H55" s="82">
        <f>G55-I55</f>
        <v>750</v>
      </c>
      <c r="I55" s="82">
        <f>C55-E55-F55</f>
        <v>0</v>
      </c>
      <c r="J55" s="96" t="s">
        <v>103</v>
      </c>
    </row>
    <row r="56" spans="1:10" s="65" customFormat="1" ht="37.5" customHeight="1" x14ac:dyDescent="0.2">
      <c r="A56" s="90" t="s">
        <v>104</v>
      </c>
      <c r="B56" s="64">
        <f>B57+B58</f>
        <v>15200</v>
      </c>
      <c r="C56" s="64">
        <f t="shared" ref="C56:I56" si="18">C57+C58</f>
        <v>0</v>
      </c>
      <c r="D56" s="64">
        <f t="shared" si="18"/>
        <v>0</v>
      </c>
      <c r="E56" s="64">
        <f t="shared" si="18"/>
        <v>0</v>
      </c>
      <c r="F56" s="64">
        <f t="shared" si="18"/>
        <v>0</v>
      </c>
      <c r="G56" s="64">
        <f t="shared" si="18"/>
        <v>15200</v>
      </c>
      <c r="H56" s="64">
        <f t="shared" si="18"/>
        <v>15200</v>
      </c>
      <c r="I56" s="64">
        <f t="shared" si="18"/>
        <v>0</v>
      </c>
      <c r="J56" s="64"/>
    </row>
    <row r="57" spans="1:10" s="48" customFormat="1" ht="31.5" x14ac:dyDescent="0.2">
      <c r="A57" s="84" t="s">
        <v>105</v>
      </c>
      <c r="B57" s="67">
        <v>15200</v>
      </c>
      <c r="C57" s="67"/>
      <c r="D57" s="67"/>
      <c r="E57" s="67"/>
      <c r="F57" s="67"/>
      <c r="G57" s="82">
        <f>B57-D57-E57-F57</f>
        <v>15200</v>
      </c>
      <c r="H57" s="82">
        <f>G57-I57</f>
        <v>15200</v>
      </c>
      <c r="I57" s="82">
        <f>C57-E57-F57</f>
        <v>0</v>
      </c>
      <c r="J57" s="96" t="s">
        <v>103</v>
      </c>
    </row>
    <row r="58" spans="1:10" s="48" customFormat="1" ht="19.5" hidden="1" customHeight="1" x14ac:dyDescent="0.2">
      <c r="A58" s="81" t="s">
        <v>106</v>
      </c>
      <c r="B58" s="67"/>
      <c r="C58" s="67"/>
      <c r="D58" s="67"/>
      <c r="E58" s="67"/>
      <c r="F58" s="67"/>
      <c r="G58" s="82">
        <f>B58-D58-E58-F58</f>
        <v>0</v>
      </c>
      <c r="H58" s="82">
        <f>G58-I58</f>
        <v>0</v>
      </c>
      <c r="I58" s="82">
        <f>C58</f>
        <v>0</v>
      </c>
      <c r="J58" s="67"/>
    </row>
    <row r="59" spans="1:10" s="97" customFormat="1" ht="20.25" customHeight="1" x14ac:dyDescent="0.2">
      <c r="A59" s="87" t="s">
        <v>107</v>
      </c>
      <c r="B59" s="88">
        <f>B60</f>
        <v>16445</v>
      </c>
      <c r="C59" s="88">
        <f t="shared" ref="C59:I59" si="19">C60</f>
        <v>0</v>
      </c>
      <c r="D59" s="88">
        <f t="shared" si="19"/>
        <v>0</v>
      </c>
      <c r="E59" s="88">
        <f t="shared" si="19"/>
        <v>0</v>
      </c>
      <c r="F59" s="88">
        <f t="shared" si="19"/>
        <v>0</v>
      </c>
      <c r="G59" s="88">
        <f t="shared" si="19"/>
        <v>16445</v>
      </c>
      <c r="H59" s="88">
        <f t="shared" si="19"/>
        <v>16445</v>
      </c>
      <c r="I59" s="88">
        <f t="shared" si="19"/>
        <v>0</v>
      </c>
      <c r="J59" s="88"/>
    </row>
    <row r="60" spans="1:10" s="65" customFormat="1" ht="20.25" customHeight="1" x14ac:dyDescent="0.2">
      <c r="A60" s="90" t="s">
        <v>108</v>
      </c>
      <c r="B60" s="98">
        <f>B61+B64</f>
        <v>16445</v>
      </c>
      <c r="C60" s="98">
        <f t="shared" ref="C60:I60" si="20">C61+C64</f>
        <v>0</v>
      </c>
      <c r="D60" s="98">
        <f t="shared" si="20"/>
        <v>0</v>
      </c>
      <c r="E60" s="98">
        <f t="shared" si="20"/>
        <v>0</v>
      </c>
      <c r="F60" s="98">
        <f t="shared" si="20"/>
        <v>0</v>
      </c>
      <c r="G60" s="98">
        <f t="shared" si="20"/>
        <v>16445</v>
      </c>
      <c r="H60" s="98">
        <f t="shared" si="20"/>
        <v>16445</v>
      </c>
      <c r="I60" s="98">
        <f t="shared" si="20"/>
        <v>0</v>
      </c>
      <c r="J60" s="98"/>
    </row>
    <row r="61" spans="1:10" s="61" customFormat="1" ht="31.5" x14ac:dyDescent="0.2">
      <c r="A61" s="99" t="s">
        <v>109</v>
      </c>
      <c r="B61" s="100">
        <f>SUM(B62:B63)</f>
        <v>5690</v>
      </c>
      <c r="C61" s="100">
        <f t="shared" ref="C61:I61" si="21">SUM(C62:C63)</f>
        <v>0</v>
      </c>
      <c r="D61" s="100">
        <f t="shared" si="21"/>
        <v>0</v>
      </c>
      <c r="E61" s="100">
        <f t="shared" si="21"/>
        <v>0</v>
      </c>
      <c r="F61" s="100">
        <f t="shared" si="21"/>
        <v>0</v>
      </c>
      <c r="G61" s="100">
        <f t="shared" si="21"/>
        <v>5690</v>
      </c>
      <c r="H61" s="100">
        <f t="shared" si="21"/>
        <v>5690</v>
      </c>
      <c r="I61" s="100">
        <f t="shared" si="21"/>
        <v>0</v>
      </c>
      <c r="J61" s="100"/>
    </row>
    <row r="62" spans="1:10" s="48" customFormat="1" ht="15.75" x14ac:dyDescent="0.2">
      <c r="A62" s="101" t="s">
        <v>110</v>
      </c>
      <c r="B62" s="67">
        <v>5690</v>
      </c>
      <c r="C62" s="67"/>
      <c r="D62" s="67"/>
      <c r="E62" s="67"/>
      <c r="F62" s="67"/>
      <c r="G62" s="82">
        <f>B62-D62-E62-F62</f>
        <v>5690</v>
      </c>
      <c r="H62" s="82">
        <f>G62-I62</f>
        <v>5690</v>
      </c>
      <c r="I62" s="82">
        <f>C62-E62-F62</f>
        <v>0</v>
      </c>
      <c r="J62" s="96" t="s">
        <v>103</v>
      </c>
    </row>
    <row r="63" spans="1:10" s="48" customFormat="1" ht="15.75" hidden="1" x14ac:dyDescent="0.2">
      <c r="A63" s="101"/>
      <c r="B63" s="67"/>
      <c r="C63" s="67"/>
      <c r="D63" s="67"/>
      <c r="E63" s="67"/>
      <c r="F63" s="67"/>
      <c r="G63" s="82">
        <f>B63-D63-E63-F63</f>
        <v>0</v>
      </c>
      <c r="H63" s="82">
        <f>G63-I63</f>
        <v>0</v>
      </c>
      <c r="I63" s="82">
        <f>C63</f>
        <v>0</v>
      </c>
      <c r="J63" s="67"/>
    </row>
    <row r="64" spans="1:10" s="104" customFormat="1" ht="36.75" customHeight="1" x14ac:dyDescent="0.2">
      <c r="A64" s="102" t="s">
        <v>111</v>
      </c>
      <c r="B64" s="60">
        <f>SUM(B65:B66)</f>
        <v>10755</v>
      </c>
      <c r="C64" s="60">
        <f t="shared" ref="C64:I64" si="22">SUM(C65:C66)</f>
        <v>0</v>
      </c>
      <c r="D64" s="60">
        <f t="shared" si="22"/>
        <v>0</v>
      </c>
      <c r="E64" s="60">
        <f t="shared" si="22"/>
        <v>0</v>
      </c>
      <c r="F64" s="60">
        <f t="shared" si="22"/>
        <v>0</v>
      </c>
      <c r="G64" s="60">
        <f t="shared" si="22"/>
        <v>10755</v>
      </c>
      <c r="H64" s="60">
        <f t="shared" si="22"/>
        <v>10755</v>
      </c>
      <c r="I64" s="60">
        <f t="shared" si="22"/>
        <v>0</v>
      </c>
      <c r="J64" s="103"/>
    </row>
    <row r="65" spans="1:10" s="48" customFormat="1" ht="15.75" x14ac:dyDescent="0.2">
      <c r="A65" s="81" t="s">
        <v>112</v>
      </c>
      <c r="B65" s="67">
        <v>3200</v>
      </c>
      <c r="C65" s="67"/>
      <c r="D65" s="67"/>
      <c r="E65" s="67"/>
      <c r="F65" s="67"/>
      <c r="G65" s="82">
        <f>B65-D65-E65-F65</f>
        <v>3200</v>
      </c>
      <c r="H65" s="82">
        <f>G65-I65</f>
        <v>3200</v>
      </c>
      <c r="I65" s="82">
        <f>C65-E65-F65</f>
        <v>0</v>
      </c>
      <c r="J65" s="96" t="s">
        <v>103</v>
      </c>
    </row>
    <row r="66" spans="1:10" s="48" customFormat="1" ht="15.75" x14ac:dyDescent="0.2">
      <c r="A66" s="81" t="s">
        <v>113</v>
      </c>
      <c r="B66" s="67">
        <v>7555</v>
      </c>
      <c r="C66" s="67"/>
      <c r="D66" s="67"/>
      <c r="E66" s="67"/>
      <c r="F66" s="67"/>
      <c r="G66" s="82">
        <f>B66-D66-E66-F66</f>
        <v>7555</v>
      </c>
      <c r="H66" s="82">
        <f>G66-I66</f>
        <v>7555</v>
      </c>
      <c r="I66" s="82">
        <f>C66-E66-F66</f>
        <v>0</v>
      </c>
      <c r="J66" s="96" t="s">
        <v>103</v>
      </c>
    </row>
    <row r="67" spans="1:10" s="58" customFormat="1" ht="45" customHeight="1" x14ac:dyDescent="0.2">
      <c r="A67" s="69" t="s">
        <v>114</v>
      </c>
      <c r="B67" s="70">
        <f>B68</f>
        <v>5</v>
      </c>
      <c r="C67" s="70">
        <f t="shared" ref="C67:I70" si="23">C68</f>
        <v>0</v>
      </c>
      <c r="D67" s="70">
        <f t="shared" si="23"/>
        <v>0</v>
      </c>
      <c r="E67" s="70">
        <f t="shared" si="23"/>
        <v>0</v>
      </c>
      <c r="F67" s="70">
        <f t="shared" si="23"/>
        <v>0</v>
      </c>
      <c r="G67" s="70">
        <f t="shared" si="23"/>
        <v>5</v>
      </c>
      <c r="H67" s="70">
        <f t="shared" si="23"/>
        <v>5</v>
      </c>
      <c r="I67" s="70">
        <f t="shared" si="23"/>
        <v>0</v>
      </c>
      <c r="J67" s="70"/>
    </row>
    <row r="68" spans="1:10" s="107" customFormat="1" ht="31.5" x14ac:dyDescent="0.2">
      <c r="A68" s="105" t="s">
        <v>115</v>
      </c>
      <c r="B68" s="106">
        <f>B69</f>
        <v>5</v>
      </c>
      <c r="C68" s="106">
        <f t="shared" si="23"/>
        <v>0</v>
      </c>
      <c r="D68" s="106">
        <f t="shared" si="23"/>
        <v>0</v>
      </c>
      <c r="E68" s="106">
        <f t="shared" si="23"/>
        <v>0</v>
      </c>
      <c r="F68" s="106">
        <f t="shared" si="23"/>
        <v>0</v>
      </c>
      <c r="G68" s="106">
        <f t="shared" si="23"/>
        <v>5</v>
      </c>
      <c r="H68" s="106">
        <f t="shared" si="23"/>
        <v>5</v>
      </c>
      <c r="I68" s="106">
        <f t="shared" si="23"/>
        <v>0</v>
      </c>
      <c r="J68" s="106"/>
    </row>
    <row r="69" spans="1:10" s="109" customFormat="1" ht="15.75" x14ac:dyDescent="0.2">
      <c r="A69" s="108" t="s">
        <v>116</v>
      </c>
      <c r="B69" s="88">
        <f>B70</f>
        <v>5</v>
      </c>
      <c r="C69" s="88">
        <f t="shared" si="23"/>
        <v>0</v>
      </c>
      <c r="D69" s="88">
        <f t="shared" si="23"/>
        <v>0</v>
      </c>
      <c r="E69" s="88">
        <f t="shared" si="23"/>
        <v>0</v>
      </c>
      <c r="F69" s="88">
        <f t="shared" si="23"/>
        <v>0</v>
      </c>
      <c r="G69" s="88">
        <f t="shared" si="23"/>
        <v>5</v>
      </c>
      <c r="H69" s="88">
        <f t="shared" si="23"/>
        <v>5</v>
      </c>
      <c r="I69" s="88">
        <f t="shared" si="23"/>
        <v>0</v>
      </c>
      <c r="J69" s="88"/>
    </row>
    <row r="70" spans="1:10" s="61" customFormat="1" ht="98.45" customHeight="1" x14ac:dyDescent="0.2">
      <c r="A70" s="110" t="s">
        <v>117</v>
      </c>
      <c r="B70" s="60">
        <f>B71</f>
        <v>5</v>
      </c>
      <c r="C70" s="60">
        <f t="shared" si="23"/>
        <v>0</v>
      </c>
      <c r="D70" s="60">
        <f t="shared" si="23"/>
        <v>0</v>
      </c>
      <c r="E70" s="60">
        <f t="shared" si="23"/>
        <v>0</v>
      </c>
      <c r="F70" s="60">
        <f t="shared" si="23"/>
        <v>0</v>
      </c>
      <c r="G70" s="111">
        <f t="shared" si="23"/>
        <v>5</v>
      </c>
      <c r="H70" s="111">
        <f t="shared" si="23"/>
        <v>5</v>
      </c>
      <c r="I70" s="111">
        <f t="shared" si="23"/>
        <v>0</v>
      </c>
      <c r="J70" s="96" t="s">
        <v>118</v>
      </c>
    </row>
    <row r="71" spans="1:10" s="48" customFormat="1" ht="35.450000000000003" customHeight="1" x14ac:dyDescent="0.2">
      <c r="A71" s="112" t="s">
        <v>119</v>
      </c>
      <c r="B71" s="67">
        <v>5</v>
      </c>
      <c r="C71" s="67"/>
      <c r="D71" s="67"/>
      <c r="E71" s="67"/>
      <c r="F71" s="67"/>
      <c r="G71" s="82">
        <f>B71-D71-E71-F71</f>
        <v>5</v>
      </c>
      <c r="H71" s="82">
        <f>G71-I71</f>
        <v>5</v>
      </c>
      <c r="I71" s="82">
        <f>C71-E71-F71</f>
        <v>0</v>
      </c>
      <c r="J71" s="96"/>
    </row>
    <row r="72" spans="1:10" s="46" customFormat="1" ht="10.15" customHeight="1" x14ac:dyDescent="0.25">
      <c r="A72" s="113"/>
      <c r="B72" s="114"/>
      <c r="C72" s="114"/>
      <c r="D72" s="114"/>
      <c r="E72" s="114"/>
      <c r="F72" s="114"/>
      <c r="G72" s="114"/>
      <c r="H72" s="114"/>
      <c r="I72" s="114"/>
      <c r="J72" s="114"/>
    </row>
    <row r="73" spans="1:10" s="46" customFormat="1" ht="15.75" x14ac:dyDescent="0.25">
      <c r="A73" s="115" t="s">
        <v>120</v>
      </c>
    </row>
    <row r="74" spans="1:10" s="48" customFormat="1" ht="54.75" customHeight="1" x14ac:dyDescent="0.2">
      <c r="A74" s="141" t="s">
        <v>121</v>
      </c>
      <c r="B74" s="141"/>
      <c r="C74" s="141"/>
      <c r="D74" s="141"/>
      <c r="E74" s="141"/>
      <c r="F74" s="141"/>
      <c r="G74" s="141"/>
      <c r="H74" s="141"/>
      <c r="I74" s="141"/>
      <c r="J74" s="141"/>
    </row>
    <row r="75" spans="1:10" s="46" customFormat="1" ht="15.75" x14ac:dyDescent="0.25"/>
  </sheetData>
  <mergeCells count="13">
    <mergeCell ref="H5:I5"/>
    <mergeCell ref="J5:J6"/>
    <mergeCell ref="A74:J74"/>
    <mergeCell ref="A1:J1"/>
    <mergeCell ref="A2:J2"/>
    <mergeCell ref="A3:J3"/>
    <mergeCell ref="A5:A6"/>
    <mergeCell ref="B5:B6"/>
    <mergeCell ref="C5:C6"/>
    <mergeCell ref="D5:D6"/>
    <mergeCell ref="E5:E6"/>
    <mergeCell ref="F5:F6"/>
    <mergeCell ref="G5:G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FF"/>
  </sheetPr>
  <dimension ref="A1:M53"/>
  <sheetViews>
    <sheetView tabSelected="1" topLeftCell="A31" zoomScale="85" zoomScaleNormal="85" workbookViewId="0">
      <selection activeCell="C42" sqref="C42"/>
    </sheetView>
  </sheetViews>
  <sheetFormatPr defaultColWidth="9.33203125" defaultRowHeight="16.5" x14ac:dyDescent="0.25"/>
  <cols>
    <col min="1" max="1" width="6.83203125" style="15" customWidth="1"/>
    <col min="2" max="2" width="61" style="15" customWidth="1"/>
    <col min="3" max="3" width="18" style="13" bestFit="1" customWidth="1"/>
    <col min="4" max="4" width="11.33203125" style="13" customWidth="1"/>
    <col min="5" max="5" width="15.6640625" style="13" customWidth="1"/>
    <col min="6" max="6" width="10" style="13" customWidth="1"/>
    <col min="7" max="7" width="8.33203125" style="13" customWidth="1"/>
    <col min="8" max="8" width="15.83203125" style="13" customWidth="1"/>
    <col min="9" max="9" width="16.5" style="13" customWidth="1"/>
    <col min="10" max="10" width="9.5" style="13" bestFit="1" customWidth="1"/>
    <col min="11" max="11" width="17" style="13" customWidth="1"/>
    <col min="12" max="12" width="80.6640625" style="15" customWidth="1"/>
    <col min="13" max="13" width="13.33203125" style="15" bestFit="1" customWidth="1"/>
    <col min="14" max="16384" width="9.33203125" style="15"/>
  </cols>
  <sheetData>
    <row r="1" spans="1:12" x14ac:dyDescent="0.25">
      <c r="A1" s="12"/>
      <c r="B1" s="12"/>
      <c r="I1" s="153"/>
      <c r="J1" s="153"/>
      <c r="K1" s="153"/>
      <c r="L1" s="14" t="s">
        <v>25</v>
      </c>
    </row>
    <row r="2" spans="1:12" ht="28.5" customHeight="1" x14ac:dyDescent="0.25">
      <c r="A2" s="134" t="s">
        <v>122</v>
      </c>
      <c r="B2" s="134"/>
      <c r="C2" s="134"/>
      <c r="D2" s="134"/>
      <c r="E2" s="134"/>
      <c r="F2" s="134"/>
      <c r="G2" s="134"/>
      <c r="H2" s="134"/>
      <c r="I2" s="134"/>
      <c r="J2" s="134"/>
      <c r="K2" s="134"/>
      <c r="L2" s="134"/>
    </row>
    <row r="3" spans="1:12" x14ac:dyDescent="0.25">
      <c r="A3" s="150" t="s">
        <v>127</v>
      </c>
      <c r="B3" s="151"/>
      <c r="C3" s="151"/>
      <c r="D3" s="151"/>
      <c r="E3" s="151"/>
      <c r="F3" s="151"/>
      <c r="G3" s="151"/>
      <c r="H3" s="151"/>
      <c r="I3" s="151"/>
      <c r="J3" s="151"/>
      <c r="K3" s="151"/>
      <c r="L3" s="151"/>
    </row>
    <row r="4" spans="1:12" x14ac:dyDescent="0.25">
      <c r="D4" s="16"/>
      <c r="J4" s="15"/>
      <c r="L4" s="16" t="s">
        <v>10</v>
      </c>
    </row>
    <row r="5" spans="1:12" s="17" customFormat="1" ht="15.75" customHeight="1" x14ac:dyDescent="0.25">
      <c r="A5" s="132" t="s">
        <v>0</v>
      </c>
      <c r="B5" s="135" t="s">
        <v>6</v>
      </c>
      <c r="C5" s="133" t="s">
        <v>11</v>
      </c>
      <c r="D5" s="133"/>
      <c r="E5" s="133"/>
      <c r="F5" s="133" t="s">
        <v>126</v>
      </c>
      <c r="G5" s="133"/>
      <c r="H5" s="133"/>
      <c r="I5" s="133" t="s">
        <v>26</v>
      </c>
      <c r="J5" s="133"/>
      <c r="K5" s="133"/>
      <c r="L5" s="135" t="s">
        <v>9</v>
      </c>
    </row>
    <row r="6" spans="1:12" s="17" customFormat="1" ht="63" customHeight="1" x14ac:dyDescent="0.25">
      <c r="A6" s="132"/>
      <c r="B6" s="136"/>
      <c r="C6" s="18" t="s">
        <v>12</v>
      </c>
      <c r="D6" s="18" t="s">
        <v>13</v>
      </c>
      <c r="E6" s="18" t="s">
        <v>33</v>
      </c>
      <c r="F6" s="18" t="s">
        <v>12</v>
      </c>
      <c r="G6" s="18" t="s">
        <v>13</v>
      </c>
      <c r="H6" s="18" t="s">
        <v>33</v>
      </c>
      <c r="I6" s="18" t="s">
        <v>12</v>
      </c>
      <c r="J6" s="18" t="s">
        <v>13</v>
      </c>
      <c r="K6" s="18" t="s">
        <v>33</v>
      </c>
      <c r="L6" s="136"/>
    </row>
    <row r="7" spans="1:12" s="11" customFormat="1" ht="10.5" x14ac:dyDescent="0.15">
      <c r="A7" s="19" t="s">
        <v>1</v>
      </c>
      <c r="B7" s="19" t="s">
        <v>2</v>
      </c>
      <c r="C7" s="20">
        <v>1</v>
      </c>
      <c r="D7" s="20">
        <v>2</v>
      </c>
      <c r="E7" s="20">
        <v>4</v>
      </c>
      <c r="F7" s="20">
        <v>3</v>
      </c>
      <c r="G7" s="20">
        <v>4</v>
      </c>
      <c r="H7" s="20">
        <v>8</v>
      </c>
      <c r="I7" s="20" t="s">
        <v>27</v>
      </c>
      <c r="J7" s="20" t="s">
        <v>28</v>
      </c>
      <c r="K7" s="20" t="s">
        <v>24</v>
      </c>
      <c r="L7" s="21">
        <v>7</v>
      </c>
    </row>
    <row r="8" spans="1:12" s="17" customFormat="1" ht="46.5" customHeight="1" x14ac:dyDescent="0.25">
      <c r="A8" s="121" t="s">
        <v>3</v>
      </c>
      <c r="B8" s="127" t="s">
        <v>14</v>
      </c>
      <c r="C8" s="128">
        <f>C9+C12+C15+C24</f>
        <v>160772041</v>
      </c>
      <c r="D8" s="128">
        <f t="shared" ref="D8:K8" si="0">D9+D12+D15+D24</f>
        <v>0</v>
      </c>
      <c r="E8" s="128">
        <f t="shared" si="0"/>
        <v>0</v>
      </c>
      <c r="F8" s="128">
        <f t="shared" si="0"/>
        <v>0</v>
      </c>
      <c r="G8" s="128">
        <f t="shared" si="0"/>
        <v>0</v>
      </c>
      <c r="H8" s="128">
        <f t="shared" si="0"/>
        <v>0</v>
      </c>
      <c r="I8" s="128">
        <f t="shared" si="0"/>
        <v>160772041</v>
      </c>
      <c r="J8" s="128">
        <f t="shared" si="0"/>
        <v>0</v>
      </c>
      <c r="K8" s="128">
        <f t="shared" si="0"/>
        <v>0</v>
      </c>
      <c r="L8" s="122"/>
    </row>
    <row r="9" spans="1:12" s="22" customFormat="1" ht="34.5" customHeight="1" x14ac:dyDescent="0.25">
      <c r="A9" s="8">
        <v>1</v>
      </c>
      <c r="B9" s="3" t="s">
        <v>15</v>
      </c>
      <c r="C9" s="23">
        <f>C10</f>
        <v>160772041</v>
      </c>
      <c r="D9" s="23">
        <f t="shared" ref="D9:K9" si="1">D10</f>
        <v>0</v>
      </c>
      <c r="E9" s="23">
        <f t="shared" si="1"/>
        <v>0</v>
      </c>
      <c r="F9" s="23">
        <f t="shared" si="1"/>
        <v>0</v>
      </c>
      <c r="G9" s="23">
        <f t="shared" si="1"/>
        <v>0</v>
      </c>
      <c r="H9" s="23">
        <f t="shared" si="1"/>
        <v>0</v>
      </c>
      <c r="I9" s="23">
        <f t="shared" si="1"/>
        <v>160772041</v>
      </c>
      <c r="J9" s="23">
        <f t="shared" si="1"/>
        <v>0</v>
      </c>
      <c r="K9" s="23">
        <f t="shared" si="1"/>
        <v>0</v>
      </c>
      <c r="L9" s="42"/>
    </row>
    <row r="10" spans="1:12" s="17" customFormat="1" ht="60.75" customHeight="1" x14ac:dyDescent="0.25">
      <c r="A10" s="10"/>
      <c r="B10" s="7" t="s">
        <v>35</v>
      </c>
      <c r="C10" s="29">
        <v>160772041</v>
      </c>
      <c r="D10" s="23"/>
      <c r="E10" s="23"/>
      <c r="F10" s="23"/>
      <c r="G10" s="23"/>
      <c r="H10" s="23"/>
      <c r="I10" s="29">
        <f>C10-F10</f>
        <v>160772041</v>
      </c>
      <c r="J10" s="29">
        <f t="shared" ref="J10:K10" si="2">D10-G10</f>
        <v>0</v>
      </c>
      <c r="K10" s="29">
        <f t="shared" si="2"/>
        <v>0</v>
      </c>
      <c r="L10" s="7" t="s">
        <v>34</v>
      </c>
    </row>
    <row r="11" spans="1:12" s="17" customFormat="1" ht="15.75" hidden="1" x14ac:dyDescent="0.25">
      <c r="A11" s="10"/>
      <c r="B11" s="6" t="s">
        <v>17</v>
      </c>
      <c r="C11" s="23"/>
      <c r="D11" s="23"/>
      <c r="E11" s="23"/>
      <c r="F11" s="23"/>
      <c r="G11" s="23"/>
      <c r="H11" s="23"/>
      <c r="I11" s="23"/>
      <c r="J11" s="23"/>
      <c r="K11" s="23"/>
      <c r="L11" s="24"/>
    </row>
    <row r="12" spans="1:12" s="22" customFormat="1" ht="26.25" customHeight="1" x14ac:dyDescent="0.25">
      <c r="A12" s="8">
        <v>2</v>
      </c>
      <c r="B12" s="3" t="s">
        <v>18</v>
      </c>
      <c r="C12" s="23"/>
      <c r="D12" s="23"/>
      <c r="E12" s="23"/>
      <c r="F12" s="23"/>
      <c r="G12" s="23"/>
      <c r="H12" s="23"/>
      <c r="I12" s="23"/>
      <c r="J12" s="23"/>
      <c r="K12" s="23"/>
      <c r="L12" s="42"/>
    </row>
    <row r="13" spans="1:12" s="17" customFormat="1" ht="15.75" hidden="1" x14ac:dyDescent="0.25">
      <c r="A13" s="10"/>
      <c r="B13" s="6" t="s">
        <v>16</v>
      </c>
      <c r="C13" s="23"/>
      <c r="D13" s="23"/>
      <c r="E13" s="23"/>
      <c r="F13" s="23"/>
      <c r="G13" s="23"/>
      <c r="H13" s="23"/>
      <c r="I13" s="23"/>
      <c r="J13" s="23"/>
      <c r="K13" s="23"/>
      <c r="L13" s="24"/>
    </row>
    <row r="14" spans="1:12" s="17" customFormat="1" ht="15.75" hidden="1" x14ac:dyDescent="0.25">
      <c r="A14" s="10"/>
      <c r="B14" s="6" t="s">
        <v>17</v>
      </c>
      <c r="C14" s="23"/>
      <c r="D14" s="23"/>
      <c r="E14" s="23"/>
      <c r="F14" s="23"/>
      <c r="G14" s="23"/>
      <c r="H14" s="23"/>
      <c r="I14" s="23"/>
      <c r="J14" s="23"/>
      <c r="K14" s="23"/>
      <c r="L14" s="24"/>
    </row>
    <row r="15" spans="1:12" s="22" customFormat="1" ht="30" customHeight="1" x14ac:dyDescent="0.25">
      <c r="A15" s="8">
        <v>3</v>
      </c>
      <c r="B15" s="3" t="s">
        <v>19</v>
      </c>
      <c r="C15" s="23">
        <f t="shared" ref="C15:K15" si="3">C16+C21</f>
        <v>0</v>
      </c>
      <c r="D15" s="23">
        <f t="shared" si="3"/>
        <v>0</v>
      </c>
      <c r="E15" s="23">
        <f t="shared" si="3"/>
        <v>0</v>
      </c>
      <c r="F15" s="23">
        <f t="shared" si="3"/>
        <v>0</v>
      </c>
      <c r="G15" s="23">
        <f t="shared" si="3"/>
        <v>0</v>
      </c>
      <c r="H15" s="23">
        <f t="shared" si="3"/>
        <v>0</v>
      </c>
      <c r="I15" s="23">
        <f t="shared" si="3"/>
        <v>0</v>
      </c>
      <c r="J15" s="23">
        <f t="shared" si="3"/>
        <v>0</v>
      </c>
      <c r="K15" s="23">
        <f t="shared" si="3"/>
        <v>0</v>
      </c>
      <c r="L15" s="42"/>
    </row>
    <row r="16" spans="1:12" s="27" customFormat="1" ht="18" hidden="1" customHeight="1" x14ac:dyDescent="0.25">
      <c r="A16" s="9" t="s">
        <v>7</v>
      </c>
      <c r="B16" s="4" t="s">
        <v>29</v>
      </c>
      <c r="C16" s="25">
        <f t="shared" ref="C16:K16" si="4">C17+C18</f>
        <v>0</v>
      </c>
      <c r="D16" s="25">
        <f t="shared" si="4"/>
        <v>0</v>
      </c>
      <c r="E16" s="25">
        <f t="shared" si="4"/>
        <v>0</v>
      </c>
      <c r="F16" s="25">
        <f t="shared" si="4"/>
        <v>0</v>
      </c>
      <c r="G16" s="25">
        <f t="shared" si="4"/>
        <v>0</v>
      </c>
      <c r="H16" s="25">
        <f t="shared" si="4"/>
        <v>0</v>
      </c>
      <c r="I16" s="25">
        <f t="shared" si="4"/>
        <v>0</v>
      </c>
      <c r="J16" s="25">
        <f t="shared" si="4"/>
        <v>0</v>
      </c>
      <c r="K16" s="25">
        <f t="shared" si="4"/>
        <v>0</v>
      </c>
      <c r="L16" s="26"/>
    </row>
    <row r="17" spans="1:12" s="17" customFormat="1" ht="18" hidden="1" customHeight="1" x14ac:dyDescent="0.25">
      <c r="A17" s="10"/>
      <c r="B17" s="6" t="s">
        <v>31</v>
      </c>
      <c r="C17" s="28"/>
      <c r="D17" s="28"/>
      <c r="E17" s="28"/>
      <c r="F17" s="28"/>
      <c r="G17" s="28"/>
      <c r="H17" s="23"/>
      <c r="I17" s="23"/>
      <c r="J17" s="23"/>
      <c r="K17" s="23"/>
      <c r="L17" s="24"/>
    </row>
    <row r="18" spans="1:12" s="17" customFormat="1" ht="18" hidden="1" customHeight="1" x14ac:dyDescent="0.25">
      <c r="A18" s="10"/>
      <c r="B18" s="6" t="s">
        <v>32</v>
      </c>
      <c r="C18" s="23">
        <f t="shared" ref="C18:K18" si="5">SUM(C19:C20)</f>
        <v>0</v>
      </c>
      <c r="D18" s="23">
        <f t="shared" si="5"/>
        <v>0</v>
      </c>
      <c r="E18" s="23">
        <f t="shared" si="5"/>
        <v>0</v>
      </c>
      <c r="F18" s="23">
        <f t="shared" si="5"/>
        <v>0</v>
      </c>
      <c r="G18" s="23">
        <f t="shared" si="5"/>
        <v>0</v>
      </c>
      <c r="H18" s="23">
        <f t="shared" si="5"/>
        <v>0</v>
      </c>
      <c r="I18" s="23">
        <f t="shared" si="5"/>
        <v>0</v>
      </c>
      <c r="J18" s="23">
        <f t="shared" si="5"/>
        <v>0</v>
      </c>
      <c r="K18" s="23">
        <f t="shared" si="5"/>
        <v>0</v>
      </c>
      <c r="L18" s="24"/>
    </row>
    <row r="19" spans="1:12" s="17" customFormat="1" ht="15.75" hidden="1" x14ac:dyDescent="0.25">
      <c r="A19" s="10"/>
      <c r="B19" s="7"/>
      <c r="C19" s="28"/>
      <c r="D19" s="28"/>
      <c r="E19" s="28"/>
      <c r="F19" s="28"/>
      <c r="G19" s="28"/>
      <c r="H19" s="23"/>
      <c r="I19" s="29">
        <f t="shared" ref="I19:K20" si="6">C19-F19</f>
        <v>0</v>
      </c>
      <c r="J19" s="29">
        <f t="shared" si="6"/>
        <v>0</v>
      </c>
      <c r="K19" s="29">
        <f t="shared" si="6"/>
        <v>0</v>
      </c>
      <c r="L19" s="30"/>
    </row>
    <row r="20" spans="1:12" s="17" customFormat="1" ht="15.75" hidden="1" x14ac:dyDescent="0.25">
      <c r="A20" s="10"/>
      <c r="B20" s="7"/>
      <c r="C20" s="28"/>
      <c r="D20" s="28"/>
      <c r="E20" s="28"/>
      <c r="F20" s="28"/>
      <c r="G20" s="28"/>
      <c r="H20" s="29"/>
      <c r="I20" s="29">
        <f t="shared" si="6"/>
        <v>0</v>
      </c>
      <c r="J20" s="29">
        <f t="shared" si="6"/>
        <v>0</v>
      </c>
      <c r="K20" s="29">
        <f t="shared" si="6"/>
        <v>0</v>
      </c>
      <c r="L20" s="7"/>
    </row>
    <row r="21" spans="1:12" s="27" customFormat="1" ht="18" hidden="1" customHeight="1" x14ac:dyDescent="0.25">
      <c r="A21" s="9" t="s">
        <v>8</v>
      </c>
      <c r="B21" s="5" t="s">
        <v>30</v>
      </c>
      <c r="C21" s="25">
        <f t="shared" ref="C21:K21" si="7">C22+C23</f>
        <v>0</v>
      </c>
      <c r="D21" s="25">
        <f t="shared" si="7"/>
        <v>0</v>
      </c>
      <c r="E21" s="25">
        <f t="shared" si="7"/>
        <v>0</v>
      </c>
      <c r="F21" s="25">
        <f t="shared" si="7"/>
        <v>0</v>
      </c>
      <c r="G21" s="25">
        <f t="shared" si="7"/>
        <v>0</v>
      </c>
      <c r="H21" s="25">
        <f t="shared" si="7"/>
        <v>0</v>
      </c>
      <c r="I21" s="25">
        <f t="shared" si="7"/>
        <v>0</v>
      </c>
      <c r="J21" s="25">
        <f t="shared" si="7"/>
        <v>0</v>
      </c>
      <c r="K21" s="25">
        <f t="shared" si="7"/>
        <v>0</v>
      </c>
      <c r="L21" s="26"/>
    </row>
    <row r="22" spans="1:12" s="17" customFormat="1" ht="15.75" hidden="1" x14ac:dyDescent="0.25">
      <c r="A22" s="10"/>
      <c r="B22" s="6" t="s">
        <v>31</v>
      </c>
      <c r="C22" s="28"/>
      <c r="D22" s="28"/>
      <c r="E22" s="28"/>
      <c r="F22" s="28"/>
      <c r="G22" s="28"/>
      <c r="H22" s="23"/>
      <c r="I22" s="23"/>
      <c r="J22" s="23"/>
      <c r="K22" s="23"/>
      <c r="L22" s="24"/>
    </row>
    <row r="23" spans="1:12" s="17" customFormat="1" ht="15.75" hidden="1" x14ac:dyDescent="0.25">
      <c r="A23" s="10"/>
      <c r="B23" s="6" t="s">
        <v>32</v>
      </c>
      <c r="C23" s="28"/>
      <c r="D23" s="28"/>
      <c r="E23" s="28"/>
      <c r="F23" s="28"/>
      <c r="G23" s="28"/>
      <c r="H23" s="23"/>
      <c r="I23" s="23"/>
      <c r="J23" s="23"/>
      <c r="K23" s="23"/>
      <c r="L23" s="24"/>
    </row>
    <row r="24" spans="1:12" s="22" customFormat="1" ht="24.75" customHeight="1" x14ac:dyDescent="0.25">
      <c r="A24" s="8">
        <v>4</v>
      </c>
      <c r="B24" s="2" t="s">
        <v>20</v>
      </c>
      <c r="C24" s="23"/>
      <c r="D24" s="23"/>
      <c r="E24" s="23"/>
      <c r="F24" s="23"/>
      <c r="G24" s="23"/>
      <c r="H24" s="23"/>
      <c r="I24" s="23"/>
      <c r="J24" s="23"/>
      <c r="K24" s="23"/>
      <c r="L24" s="42"/>
    </row>
    <row r="25" spans="1:12" s="17" customFormat="1" ht="15.75" hidden="1" x14ac:dyDescent="0.25">
      <c r="A25" s="10"/>
      <c r="B25" s="6" t="s">
        <v>31</v>
      </c>
      <c r="C25" s="28"/>
      <c r="D25" s="28"/>
      <c r="E25" s="28"/>
      <c r="F25" s="28"/>
      <c r="G25" s="28"/>
      <c r="H25" s="23"/>
      <c r="I25" s="23"/>
      <c r="J25" s="23"/>
      <c r="K25" s="23"/>
      <c r="L25" s="24"/>
    </row>
    <row r="26" spans="1:12" s="17" customFormat="1" ht="15.75" hidden="1" x14ac:dyDescent="0.25">
      <c r="A26" s="10"/>
      <c r="B26" s="6" t="s">
        <v>32</v>
      </c>
      <c r="C26" s="28"/>
      <c r="D26" s="28"/>
      <c r="E26" s="28"/>
      <c r="F26" s="28"/>
      <c r="G26" s="28"/>
      <c r="H26" s="23"/>
      <c r="I26" s="23"/>
      <c r="J26" s="23"/>
      <c r="K26" s="23"/>
      <c r="L26" s="24"/>
    </row>
    <row r="27" spans="1:12" s="17" customFormat="1" ht="43.5" customHeight="1" x14ac:dyDescent="0.25">
      <c r="A27" s="129" t="s">
        <v>4</v>
      </c>
      <c r="B27" s="130" t="s">
        <v>21</v>
      </c>
      <c r="C27" s="131">
        <f>C28+C31+C34+C45</f>
        <v>0</v>
      </c>
      <c r="D27" s="131">
        <f t="shared" ref="D27:K27" si="8">D28+D31+D34+D45</f>
        <v>0</v>
      </c>
      <c r="E27" s="131">
        <f t="shared" si="8"/>
        <v>829210122</v>
      </c>
      <c r="F27" s="131">
        <f t="shared" si="8"/>
        <v>0</v>
      </c>
      <c r="G27" s="131">
        <f t="shared" si="8"/>
        <v>0</v>
      </c>
      <c r="H27" s="131">
        <f t="shared" si="8"/>
        <v>287304003</v>
      </c>
      <c r="I27" s="131">
        <f t="shared" si="8"/>
        <v>0</v>
      </c>
      <c r="J27" s="131">
        <f t="shared" si="8"/>
        <v>0</v>
      </c>
      <c r="K27" s="131">
        <f t="shared" si="8"/>
        <v>541906119</v>
      </c>
      <c r="L27" s="24"/>
    </row>
    <row r="28" spans="1:12" s="22" customFormat="1" ht="27" customHeight="1" x14ac:dyDescent="0.25">
      <c r="A28" s="8">
        <v>1</v>
      </c>
      <c r="B28" s="2" t="s">
        <v>15</v>
      </c>
      <c r="C28" s="23">
        <f>C29</f>
        <v>0</v>
      </c>
      <c r="D28" s="23">
        <f t="shared" ref="D28:K28" si="9">D29</f>
        <v>0</v>
      </c>
      <c r="E28" s="23">
        <f t="shared" si="9"/>
        <v>0</v>
      </c>
      <c r="F28" s="23">
        <f t="shared" si="9"/>
        <v>0</v>
      </c>
      <c r="G28" s="23">
        <f t="shared" si="9"/>
        <v>0</v>
      </c>
      <c r="H28" s="23">
        <f t="shared" si="9"/>
        <v>0</v>
      </c>
      <c r="I28" s="23">
        <f t="shared" si="9"/>
        <v>0</v>
      </c>
      <c r="J28" s="23">
        <f t="shared" si="9"/>
        <v>0</v>
      </c>
      <c r="K28" s="23">
        <f t="shared" si="9"/>
        <v>0</v>
      </c>
      <c r="L28" s="42"/>
    </row>
    <row r="29" spans="1:12" s="17" customFormat="1" ht="15.75" hidden="1" x14ac:dyDescent="0.25">
      <c r="A29" s="10"/>
      <c r="B29" s="7"/>
      <c r="C29" s="23"/>
      <c r="D29" s="29"/>
      <c r="E29" s="29"/>
      <c r="F29" s="29"/>
      <c r="G29" s="29"/>
      <c r="H29" s="23"/>
      <c r="I29" s="29">
        <f>C29-F29</f>
        <v>0</v>
      </c>
      <c r="J29" s="29">
        <f t="shared" ref="J29:K29" si="10">D29-G29</f>
        <v>0</v>
      </c>
      <c r="K29" s="29">
        <f t="shared" si="10"/>
        <v>0</v>
      </c>
      <c r="L29" s="7"/>
    </row>
    <row r="30" spans="1:12" s="17" customFormat="1" ht="15.75" hidden="1" x14ac:dyDescent="0.25">
      <c r="A30" s="10"/>
      <c r="B30" s="6" t="s">
        <v>17</v>
      </c>
      <c r="C30" s="23"/>
      <c r="D30" s="23"/>
      <c r="E30" s="23"/>
      <c r="F30" s="23"/>
      <c r="G30" s="23"/>
      <c r="H30" s="23"/>
      <c r="I30" s="23"/>
      <c r="J30" s="23"/>
      <c r="K30" s="23"/>
      <c r="L30" s="24"/>
    </row>
    <row r="31" spans="1:12" s="22" customFormat="1" ht="27.75" customHeight="1" x14ac:dyDescent="0.25">
      <c r="A31" s="8">
        <v>2</v>
      </c>
      <c r="B31" s="2" t="s">
        <v>18</v>
      </c>
      <c r="C31" s="23">
        <f>SUM(C32:C33)</f>
        <v>0</v>
      </c>
      <c r="D31" s="23">
        <f t="shared" ref="D31:K31" si="11">SUM(D32:D33)</f>
        <v>0</v>
      </c>
      <c r="E31" s="23">
        <f t="shared" si="11"/>
        <v>0</v>
      </c>
      <c r="F31" s="23">
        <f t="shared" si="11"/>
        <v>0</v>
      </c>
      <c r="G31" s="23">
        <f t="shared" si="11"/>
        <v>0</v>
      </c>
      <c r="H31" s="23">
        <f t="shared" si="11"/>
        <v>0</v>
      </c>
      <c r="I31" s="23">
        <f t="shared" si="11"/>
        <v>0</v>
      </c>
      <c r="J31" s="23">
        <f t="shared" si="11"/>
        <v>0</v>
      </c>
      <c r="K31" s="23">
        <f t="shared" si="11"/>
        <v>0</v>
      </c>
      <c r="L31" s="42"/>
    </row>
    <row r="32" spans="1:12" s="17" customFormat="1" ht="15.75" hidden="1" x14ac:dyDescent="0.25">
      <c r="A32" s="10"/>
      <c r="B32" s="6" t="s">
        <v>16</v>
      </c>
      <c r="C32" s="23"/>
      <c r="D32" s="23"/>
      <c r="E32" s="23"/>
      <c r="F32" s="23"/>
      <c r="G32" s="23"/>
      <c r="H32" s="23"/>
      <c r="I32" s="23"/>
      <c r="J32" s="23"/>
      <c r="K32" s="23"/>
      <c r="L32" s="24"/>
    </row>
    <row r="33" spans="1:13" s="17" customFormat="1" ht="15.75" hidden="1" x14ac:dyDescent="0.25">
      <c r="A33" s="10"/>
      <c r="B33" s="6" t="s">
        <v>17</v>
      </c>
      <c r="C33" s="23"/>
      <c r="D33" s="23"/>
      <c r="E33" s="23"/>
      <c r="F33" s="23"/>
      <c r="G33" s="23"/>
      <c r="H33" s="23"/>
      <c r="I33" s="23"/>
      <c r="J33" s="23"/>
      <c r="K33" s="23"/>
      <c r="L33" s="24"/>
    </row>
    <row r="34" spans="1:13" s="22" customFormat="1" ht="24.75" customHeight="1" x14ac:dyDescent="0.25">
      <c r="A34" s="8">
        <v>3</v>
      </c>
      <c r="B34" s="2" t="s">
        <v>19</v>
      </c>
      <c r="C34" s="23">
        <f t="shared" ref="C34:K34" si="12">C35+C42</f>
        <v>0</v>
      </c>
      <c r="D34" s="23">
        <f t="shared" si="12"/>
        <v>0</v>
      </c>
      <c r="E34" s="23">
        <f t="shared" si="12"/>
        <v>829210122</v>
      </c>
      <c r="F34" s="23">
        <f t="shared" si="12"/>
        <v>0</v>
      </c>
      <c r="G34" s="23">
        <f t="shared" si="12"/>
        <v>0</v>
      </c>
      <c r="H34" s="23">
        <f t="shared" si="12"/>
        <v>287304003</v>
      </c>
      <c r="I34" s="23">
        <f t="shared" si="12"/>
        <v>0</v>
      </c>
      <c r="J34" s="23">
        <f t="shared" si="12"/>
        <v>0</v>
      </c>
      <c r="K34" s="23">
        <f t="shared" si="12"/>
        <v>541906119</v>
      </c>
      <c r="L34" s="42"/>
    </row>
    <row r="35" spans="1:13" s="27" customFormat="1" ht="29.25" customHeight="1" x14ac:dyDescent="0.25">
      <c r="A35" s="9" t="s">
        <v>7</v>
      </c>
      <c r="B35" s="5" t="s">
        <v>29</v>
      </c>
      <c r="C35" s="25">
        <f>C36+C37</f>
        <v>0</v>
      </c>
      <c r="D35" s="25">
        <f t="shared" ref="D35:K35" si="13">D36+D37</f>
        <v>0</v>
      </c>
      <c r="E35" s="25">
        <f t="shared" si="13"/>
        <v>829210122</v>
      </c>
      <c r="F35" s="25">
        <f t="shared" si="13"/>
        <v>0</v>
      </c>
      <c r="G35" s="25">
        <f t="shared" si="13"/>
        <v>0</v>
      </c>
      <c r="H35" s="25">
        <f t="shared" si="13"/>
        <v>287304003</v>
      </c>
      <c r="I35" s="25">
        <f t="shared" si="13"/>
        <v>0</v>
      </c>
      <c r="J35" s="25">
        <f t="shared" si="13"/>
        <v>0</v>
      </c>
      <c r="K35" s="25">
        <f t="shared" si="13"/>
        <v>541906119</v>
      </c>
      <c r="L35" s="26"/>
    </row>
    <row r="36" spans="1:13" s="17" customFormat="1" ht="30" customHeight="1" x14ac:dyDescent="0.25">
      <c r="A36" s="10"/>
      <c r="B36" s="6" t="s">
        <v>31</v>
      </c>
      <c r="C36" s="28"/>
      <c r="D36" s="28"/>
      <c r="E36" s="28"/>
      <c r="F36" s="28"/>
      <c r="G36" s="28"/>
      <c r="H36" s="23"/>
      <c r="I36" s="23"/>
      <c r="J36" s="23"/>
      <c r="K36" s="23"/>
      <c r="L36" s="24"/>
    </row>
    <row r="37" spans="1:13" s="17" customFormat="1" ht="30" customHeight="1" x14ac:dyDescent="0.25">
      <c r="A37" s="10"/>
      <c r="B37" s="6" t="s">
        <v>32</v>
      </c>
      <c r="C37" s="28">
        <f>C38</f>
        <v>0</v>
      </c>
      <c r="D37" s="28">
        <f t="shared" ref="D37:K37" si="14">D38</f>
        <v>0</v>
      </c>
      <c r="E37" s="28">
        <f t="shared" si="14"/>
        <v>829210122</v>
      </c>
      <c r="F37" s="28">
        <f t="shared" si="14"/>
        <v>0</v>
      </c>
      <c r="G37" s="28">
        <f t="shared" si="14"/>
        <v>0</v>
      </c>
      <c r="H37" s="28">
        <f t="shared" si="14"/>
        <v>287304003</v>
      </c>
      <c r="I37" s="28">
        <f t="shared" si="14"/>
        <v>0</v>
      </c>
      <c r="J37" s="28">
        <f t="shared" si="14"/>
        <v>0</v>
      </c>
      <c r="K37" s="28">
        <f t="shared" si="14"/>
        <v>541906119</v>
      </c>
      <c r="L37" s="24"/>
    </row>
    <row r="38" spans="1:13" s="126" customFormat="1" ht="60" customHeight="1" x14ac:dyDescent="0.25">
      <c r="A38" s="123"/>
      <c r="B38" s="124" t="s">
        <v>123</v>
      </c>
      <c r="C38" s="125">
        <f>SUM(C39:C41)</f>
        <v>0</v>
      </c>
      <c r="D38" s="125">
        <f t="shared" ref="D38:K38" si="15">SUM(D39:D41)</f>
        <v>0</v>
      </c>
      <c r="E38" s="125">
        <f t="shared" si="15"/>
        <v>829210122</v>
      </c>
      <c r="F38" s="125">
        <f t="shared" si="15"/>
        <v>0</v>
      </c>
      <c r="G38" s="125">
        <f t="shared" si="15"/>
        <v>0</v>
      </c>
      <c r="H38" s="125">
        <f t="shared" si="15"/>
        <v>287304003</v>
      </c>
      <c r="I38" s="125">
        <f t="shared" si="15"/>
        <v>0</v>
      </c>
      <c r="J38" s="125">
        <f t="shared" si="15"/>
        <v>0</v>
      </c>
      <c r="K38" s="125">
        <f t="shared" si="15"/>
        <v>541906119</v>
      </c>
      <c r="L38" s="124"/>
    </row>
    <row r="39" spans="1:13" s="17" customFormat="1" ht="221.25" customHeight="1" x14ac:dyDescent="0.25">
      <c r="A39" s="10"/>
      <c r="B39" s="7" t="s">
        <v>124</v>
      </c>
      <c r="C39" s="28"/>
      <c r="D39" s="28"/>
      <c r="E39" s="28">
        <v>829210122</v>
      </c>
      <c r="F39" s="28"/>
      <c r="G39" s="28"/>
      <c r="H39" s="29">
        <v>287304003</v>
      </c>
      <c r="I39" s="29">
        <f t="shared" ref="I39:K41" si="16">C39-F39</f>
        <v>0</v>
      </c>
      <c r="J39" s="29">
        <f t="shared" si="16"/>
        <v>0</v>
      </c>
      <c r="K39" s="29">
        <f>E39-H39</f>
        <v>541906119</v>
      </c>
      <c r="L39" s="7" t="s">
        <v>125</v>
      </c>
    </row>
    <row r="40" spans="1:13" s="17" customFormat="1" ht="15.75" hidden="1" customHeight="1" x14ac:dyDescent="0.25">
      <c r="A40" s="10"/>
      <c r="B40" s="7"/>
      <c r="C40" s="28"/>
      <c r="D40" s="28"/>
      <c r="E40" s="28"/>
      <c r="F40" s="28"/>
      <c r="G40" s="28"/>
      <c r="H40" s="29"/>
      <c r="I40" s="29">
        <f t="shared" si="16"/>
        <v>0</v>
      </c>
      <c r="J40" s="29">
        <f t="shared" si="16"/>
        <v>0</v>
      </c>
      <c r="K40" s="29">
        <f t="shared" si="16"/>
        <v>0</v>
      </c>
      <c r="L40" s="7"/>
      <c r="M40" s="43"/>
    </row>
    <row r="41" spans="1:13" s="17" customFormat="1" ht="15.75" hidden="1" customHeight="1" x14ac:dyDescent="0.25">
      <c r="A41" s="10"/>
      <c r="B41" s="7"/>
      <c r="C41" s="28"/>
      <c r="D41" s="28"/>
      <c r="E41" s="28"/>
      <c r="F41" s="28"/>
      <c r="G41" s="28"/>
      <c r="H41" s="29"/>
      <c r="I41" s="29">
        <f t="shared" si="16"/>
        <v>0</v>
      </c>
      <c r="J41" s="29">
        <f t="shared" si="16"/>
        <v>0</v>
      </c>
      <c r="K41" s="29">
        <f t="shared" si="16"/>
        <v>0</v>
      </c>
      <c r="L41" s="7"/>
      <c r="M41" s="43"/>
    </row>
    <row r="42" spans="1:13" s="27" customFormat="1" ht="24.75" customHeight="1" x14ac:dyDescent="0.25">
      <c r="A42" s="9" t="s">
        <v>8</v>
      </c>
      <c r="B42" s="5" t="s">
        <v>30</v>
      </c>
      <c r="C42" s="25">
        <f t="shared" ref="C42:K42" si="17">C43+C44</f>
        <v>0</v>
      </c>
      <c r="D42" s="25">
        <f t="shared" si="17"/>
        <v>0</v>
      </c>
      <c r="E42" s="25">
        <f t="shared" si="17"/>
        <v>0</v>
      </c>
      <c r="F42" s="25">
        <f t="shared" si="17"/>
        <v>0</v>
      </c>
      <c r="G42" s="25">
        <f t="shared" si="17"/>
        <v>0</v>
      </c>
      <c r="H42" s="25">
        <f t="shared" si="17"/>
        <v>0</v>
      </c>
      <c r="I42" s="25">
        <f t="shared" si="17"/>
        <v>0</v>
      </c>
      <c r="J42" s="25">
        <f t="shared" si="17"/>
        <v>0</v>
      </c>
      <c r="K42" s="25">
        <f t="shared" si="17"/>
        <v>0</v>
      </c>
      <c r="L42" s="26"/>
    </row>
    <row r="43" spans="1:13" s="17" customFormat="1" ht="21.75" customHeight="1" x14ac:dyDescent="0.25">
      <c r="A43" s="10"/>
      <c r="B43" s="6" t="s">
        <v>31</v>
      </c>
      <c r="C43" s="28"/>
      <c r="D43" s="28"/>
      <c r="E43" s="28"/>
      <c r="F43" s="28"/>
      <c r="G43" s="28"/>
      <c r="H43" s="23"/>
      <c r="I43" s="23"/>
      <c r="J43" s="23"/>
      <c r="K43" s="23"/>
      <c r="L43" s="24"/>
    </row>
    <row r="44" spans="1:13" s="17" customFormat="1" ht="24.75" customHeight="1" x14ac:dyDescent="0.25">
      <c r="A44" s="10"/>
      <c r="B44" s="6" t="s">
        <v>32</v>
      </c>
      <c r="C44" s="28"/>
      <c r="D44" s="28"/>
      <c r="E44" s="28"/>
      <c r="F44" s="28"/>
      <c r="G44" s="28"/>
      <c r="H44" s="23"/>
      <c r="I44" s="23"/>
      <c r="J44" s="23"/>
      <c r="K44" s="23"/>
      <c r="L44" s="24"/>
    </row>
    <row r="45" spans="1:13" s="22" customFormat="1" ht="23.25" customHeight="1" x14ac:dyDescent="0.25">
      <c r="A45" s="8">
        <v>4</v>
      </c>
      <c r="B45" s="2" t="s">
        <v>22</v>
      </c>
      <c r="C45" s="23"/>
      <c r="D45" s="23"/>
      <c r="E45" s="23"/>
      <c r="F45" s="23"/>
      <c r="G45" s="23"/>
      <c r="H45" s="23"/>
      <c r="I45" s="23"/>
      <c r="J45" s="23"/>
      <c r="K45" s="23"/>
      <c r="L45" s="42"/>
    </row>
    <row r="46" spans="1:13" s="17" customFormat="1" ht="15.75" hidden="1" x14ac:dyDescent="0.25">
      <c r="A46" s="10"/>
      <c r="B46" s="6" t="s">
        <v>31</v>
      </c>
      <c r="C46" s="28"/>
      <c r="D46" s="28"/>
      <c r="E46" s="28"/>
      <c r="F46" s="28"/>
      <c r="G46" s="28"/>
      <c r="H46" s="23"/>
      <c r="I46" s="23"/>
      <c r="J46" s="23"/>
      <c r="K46" s="23"/>
      <c r="L46" s="24"/>
    </row>
    <row r="47" spans="1:13" s="17" customFormat="1" ht="15.75" hidden="1" x14ac:dyDescent="0.25">
      <c r="A47" s="10"/>
      <c r="B47" s="6" t="s">
        <v>32</v>
      </c>
      <c r="C47" s="28"/>
      <c r="D47" s="28"/>
      <c r="E47" s="28"/>
      <c r="F47" s="28"/>
      <c r="G47" s="28"/>
      <c r="H47" s="23"/>
      <c r="I47" s="23"/>
      <c r="J47" s="23"/>
      <c r="K47" s="23"/>
      <c r="L47" s="24"/>
    </row>
    <row r="48" spans="1:13" s="17" customFormat="1" ht="20.25" customHeight="1" x14ac:dyDescent="0.25">
      <c r="A48" s="8" t="s">
        <v>5</v>
      </c>
      <c r="B48" s="2" t="s">
        <v>23</v>
      </c>
      <c r="C48" s="23"/>
      <c r="D48" s="23"/>
      <c r="E48" s="23"/>
      <c r="F48" s="23"/>
      <c r="G48" s="23"/>
      <c r="H48" s="23"/>
      <c r="I48" s="23"/>
      <c r="J48" s="23"/>
      <c r="K48" s="23"/>
      <c r="L48" s="24"/>
    </row>
    <row r="49" spans="1:12" s="17" customFormat="1" ht="7.5" customHeight="1" x14ac:dyDescent="0.25">
      <c r="A49" s="31"/>
      <c r="B49" s="32"/>
      <c r="C49" s="33"/>
      <c r="D49" s="33"/>
      <c r="E49" s="33"/>
      <c r="F49" s="33"/>
      <c r="G49" s="33"/>
      <c r="H49" s="33"/>
      <c r="I49" s="33"/>
      <c r="J49" s="33"/>
      <c r="K49" s="33"/>
      <c r="L49" s="34"/>
    </row>
    <row r="50" spans="1:12" s="17" customFormat="1" ht="15.75" x14ac:dyDescent="0.25">
      <c r="A50" s="35"/>
      <c r="B50" s="36"/>
      <c r="C50" s="37"/>
      <c r="D50" s="37"/>
      <c r="E50" s="37"/>
      <c r="F50" s="37"/>
      <c r="G50" s="37"/>
      <c r="H50" s="37"/>
      <c r="I50" s="37"/>
      <c r="J50" s="37"/>
      <c r="K50" s="37"/>
    </row>
    <row r="51" spans="1:12" ht="19.5" customHeight="1" x14ac:dyDescent="0.25">
      <c r="A51" s="12"/>
      <c r="B51" s="12"/>
      <c r="C51" s="38"/>
      <c r="D51" s="38"/>
      <c r="E51" s="38"/>
      <c r="F51" s="38"/>
      <c r="G51" s="38"/>
      <c r="H51" s="39"/>
      <c r="I51" s="39"/>
      <c r="J51" s="39"/>
      <c r="K51" s="38"/>
    </row>
    <row r="52" spans="1:12" ht="19.5" customHeight="1" x14ac:dyDescent="0.25">
      <c r="A52" s="12"/>
      <c r="B52" s="1"/>
      <c r="C52" s="40"/>
      <c r="D52" s="40"/>
      <c r="E52" s="40"/>
      <c r="F52" s="38"/>
      <c r="G52" s="38"/>
      <c r="H52" s="40"/>
      <c r="I52" s="40"/>
      <c r="J52" s="40"/>
      <c r="K52" s="38"/>
    </row>
    <row r="53" spans="1:12" x14ac:dyDescent="0.25">
      <c r="A53" s="12"/>
      <c r="B53" s="120"/>
      <c r="C53" s="152"/>
      <c r="D53" s="152"/>
      <c r="E53" s="152"/>
      <c r="F53" s="41"/>
      <c r="G53" s="41"/>
      <c r="H53" s="39"/>
      <c r="I53" s="39"/>
      <c r="J53" s="39"/>
      <c r="K53" s="38"/>
    </row>
  </sheetData>
  <mergeCells count="10">
    <mergeCell ref="A2:L2"/>
    <mergeCell ref="L5:L6"/>
    <mergeCell ref="C53:E53"/>
    <mergeCell ref="I1:K1"/>
    <mergeCell ref="A5:A6"/>
    <mergeCell ref="B5:B6"/>
    <mergeCell ref="C5:E5"/>
    <mergeCell ref="F5:H5"/>
    <mergeCell ref="I5:K5"/>
    <mergeCell ref="A3:L3"/>
  </mergeCells>
  <printOptions horizontalCentered="1"/>
  <pageMargins left="0.41" right="0.38" top="0.54" bottom="0.44" header="0.2" footer="0.2"/>
  <pageSetup paperSize="9" scale="65" orientation="landscape" r:id="rId1"/>
  <headerFooter>
    <oddFooter>&amp;CMẫu biểu số 69: Trang  &amp;P/&amp;N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2389</vt:lpstr>
      <vt:lpstr>MB69.ok</vt:lpstr>
      <vt:lpstr>MB69.ok!Print_Area</vt:lpstr>
      <vt:lpstr>MB69.ok!Print_Titles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Huỳnh Thị Thanh Nam</cp:lastModifiedBy>
  <cp:lastPrinted>2025-06-27T08:39:02Z</cp:lastPrinted>
  <dcterms:created xsi:type="dcterms:W3CDTF">2021-04-15T09:32:09Z</dcterms:created>
  <dcterms:modified xsi:type="dcterms:W3CDTF">2025-06-27T08:39:10Z</dcterms:modified>
</cp:coreProperties>
</file>