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u lieu Giau\Giai đoạn 2016-2020\Năm 2019\Cong khai NSNN nam 2019\Cong khai quyet toan thu - chi NSNN nam 2018\"/>
    </mc:Choice>
  </mc:AlternateContent>
  <bookViews>
    <workbookView xWindow="0" yWindow="0" windowWidth="20490" windowHeight="7650"/>
  </bookViews>
  <sheets>
    <sheet name="Bieu 03-TT 137" sheetId="1" r:id="rId1"/>
  </sheets>
  <definedNames>
    <definedName name="_xlnm.Print_Titles" localSheetId="0">'Bieu 03-TT 137'!$12:$14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I15" i="1"/>
  <c r="I59" i="1"/>
  <c r="I58" i="1"/>
  <c r="D58" i="1"/>
  <c r="D16" i="1" s="1"/>
  <c r="D15" i="1" s="1"/>
  <c r="E58" i="1"/>
  <c r="E16" i="1" s="1"/>
  <c r="E15" i="1" s="1"/>
  <c r="F58" i="1"/>
  <c r="J58" i="1" s="1"/>
  <c r="G58" i="1"/>
  <c r="G16" i="1" s="1"/>
  <c r="G15" i="1" s="1"/>
  <c r="C58" i="1"/>
  <c r="J61" i="1"/>
  <c r="J62" i="1"/>
  <c r="J63" i="1"/>
  <c r="J64" i="1"/>
  <c r="J65" i="1"/>
  <c r="J66" i="1"/>
  <c r="J67" i="1"/>
  <c r="J68" i="1"/>
  <c r="J69" i="1"/>
  <c r="J60" i="1"/>
  <c r="H61" i="1"/>
  <c r="H62" i="1"/>
  <c r="H63" i="1"/>
  <c r="H64" i="1"/>
  <c r="H65" i="1"/>
  <c r="H66" i="1"/>
  <c r="H67" i="1"/>
  <c r="H68" i="1"/>
  <c r="H69" i="1"/>
  <c r="H60" i="1"/>
  <c r="D60" i="1"/>
  <c r="E60" i="1"/>
  <c r="F60" i="1"/>
  <c r="G60" i="1"/>
  <c r="I60" i="1"/>
  <c r="C60" i="1"/>
  <c r="D61" i="1"/>
  <c r="E61" i="1"/>
  <c r="F61" i="1"/>
  <c r="G61" i="1"/>
  <c r="I61" i="1"/>
  <c r="C61" i="1"/>
  <c r="D62" i="1"/>
  <c r="E62" i="1"/>
  <c r="F62" i="1"/>
  <c r="G62" i="1"/>
  <c r="I62" i="1"/>
  <c r="C62" i="1"/>
  <c r="D66" i="1"/>
  <c r="E66" i="1"/>
  <c r="F66" i="1"/>
  <c r="G66" i="1"/>
  <c r="I66" i="1"/>
  <c r="C66" i="1"/>
  <c r="D68" i="1"/>
  <c r="E68" i="1"/>
  <c r="F68" i="1"/>
  <c r="G68" i="1"/>
  <c r="I68" i="1"/>
  <c r="C68" i="1"/>
  <c r="I69" i="1"/>
  <c r="I67" i="1"/>
  <c r="I64" i="1"/>
  <c r="I65" i="1"/>
  <c r="I63" i="1"/>
  <c r="G69" i="1"/>
  <c r="G67" i="1"/>
  <c r="G64" i="1"/>
  <c r="G65" i="1"/>
  <c r="G63" i="1"/>
  <c r="E69" i="1"/>
  <c r="E67" i="1"/>
  <c r="E64" i="1"/>
  <c r="E65" i="1"/>
  <c r="E63" i="1"/>
  <c r="H58" i="1" l="1"/>
  <c r="F16" i="1"/>
  <c r="F15" i="1" s="1"/>
  <c r="J16" i="1"/>
  <c r="J15" i="1"/>
  <c r="H15" i="1"/>
  <c r="H16" i="1"/>
  <c r="H59" i="1" l="1"/>
  <c r="G59" i="1"/>
  <c r="E59" i="1"/>
  <c r="J59" i="1" s="1"/>
  <c r="H55" i="1"/>
  <c r="H56" i="1"/>
  <c r="H57" i="1"/>
  <c r="H54" i="1"/>
  <c r="D54" i="1"/>
  <c r="F54" i="1"/>
  <c r="C54" i="1"/>
  <c r="I57" i="1"/>
  <c r="G56" i="1"/>
  <c r="G57" i="1"/>
  <c r="G55" i="1"/>
  <c r="G54" i="1" s="1"/>
  <c r="E56" i="1"/>
  <c r="J56" i="1" s="1"/>
  <c r="E57" i="1"/>
  <c r="J57" i="1" s="1"/>
  <c r="E55" i="1"/>
  <c r="J55" i="1" s="1"/>
  <c r="J43" i="1"/>
  <c r="J47" i="1"/>
  <c r="J51" i="1"/>
  <c r="H43" i="1"/>
  <c r="H44" i="1"/>
  <c r="H45" i="1"/>
  <c r="H46" i="1"/>
  <c r="H47" i="1"/>
  <c r="H48" i="1"/>
  <c r="H49" i="1"/>
  <c r="H50" i="1"/>
  <c r="H51" i="1"/>
  <c r="H52" i="1"/>
  <c r="H53" i="1"/>
  <c r="I44" i="1"/>
  <c r="I48" i="1"/>
  <c r="I52" i="1"/>
  <c r="G44" i="1"/>
  <c r="G45" i="1"/>
  <c r="G46" i="1"/>
  <c r="G47" i="1"/>
  <c r="G48" i="1"/>
  <c r="G49" i="1"/>
  <c r="G50" i="1"/>
  <c r="G51" i="1"/>
  <c r="G52" i="1"/>
  <c r="G53" i="1"/>
  <c r="G43" i="1"/>
  <c r="D42" i="1"/>
  <c r="F42" i="1"/>
  <c r="C42" i="1"/>
  <c r="E44" i="1"/>
  <c r="J44" i="1" s="1"/>
  <c r="E45" i="1"/>
  <c r="I45" i="1" s="1"/>
  <c r="E46" i="1"/>
  <c r="I46" i="1" s="1"/>
  <c r="E47" i="1"/>
  <c r="I47" i="1" s="1"/>
  <c r="E48" i="1"/>
  <c r="J48" i="1" s="1"/>
  <c r="E49" i="1"/>
  <c r="I49" i="1" s="1"/>
  <c r="E50" i="1"/>
  <c r="I50" i="1" s="1"/>
  <c r="E51" i="1"/>
  <c r="I51" i="1" s="1"/>
  <c r="E52" i="1"/>
  <c r="J52" i="1" s="1"/>
  <c r="E53" i="1"/>
  <c r="I53" i="1" s="1"/>
  <c r="E43" i="1"/>
  <c r="I43" i="1" s="1"/>
  <c r="H27" i="1"/>
  <c r="H28" i="1"/>
  <c r="H29" i="1"/>
  <c r="H31" i="1"/>
  <c r="H32" i="1"/>
  <c r="H33" i="1"/>
  <c r="H35" i="1"/>
  <c r="H36" i="1"/>
  <c r="H38" i="1"/>
  <c r="H40" i="1"/>
  <c r="H41" i="1"/>
  <c r="I36" i="1"/>
  <c r="G41" i="1"/>
  <c r="G40" i="1"/>
  <c r="G38" i="1"/>
  <c r="G37" i="1" s="1"/>
  <c r="G36" i="1"/>
  <c r="G35" i="1"/>
  <c r="G34" i="1" s="1"/>
  <c r="G32" i="1"/>
  <c r="G33" i="1"/>
  <c r="G31" i="1"/>
  <c r="G28" i="1"/>
  <c r="G26" i="1" s="1"/>
  <c r="G29" i="1"/>
  <c r="G27" i="1"/>
  <c r="F39" i="1"/>
  <c r="F37" i="1"/>
  <c r="F34" i="1"/>
  <c r="F30" i="1"/>
  <c r="F26" i="1"/>
  <c r="E41" i="1"/>
  <c r="E40" i="1"/>
  <c r="J40" i="1" s="1"/>
  <c r="E38" i="1"/>
  <c r="E37" i="1" s="1"/>
  <c r="E36" i="1"/>
  <c r="E35" i="1"/>
  <c r="J35" i="1" s="1"/>
  <c r="E32" i="1"/>
  <c r="J32" i="1" s="1"/>
  <c r="E33" i="1"/>
  <c r="I33" i="1" s="1"/>
  <c r="E31" i="1"/>
  <c r="J31" i="1" s="1"/>
  <c r="E28" i="1"/>
  <c r="J28" i="1" s="1"/>
  <c r="E29" i="1"/>
  <c r="I29" i="1" s="1"/>
  <c r="E27" i="1"/>
  <c r="J27" i="1" s="1"/>
  <c r="D39" i="1"/>
  <c r="G39" i="1"/>
  <c r="D37" i="1"/>
  <c r="D34" i="1"/>
  <c r="D30" i="1"/>
  <c r="D26" i="1"/>
  <c r="C30" i="1"/>
  <c r="C39" i="1"/>
  <c r="C37" i="1"/>
  <c r="C34" i="1"/>
  <c r="C26" i="1"/>
  <c r="I42" i="1" l="1"/>
  <c r="I27" i="1"/>
  <c r="I38" i="1"/>
  <c r="I37" i="1" s="1"/>
  <c r="J38" i="1"/>
  <c r="H42" i="1"/>
  <c r="J50" i="1"/>
  <c r="J46" i="1"/>
  <c r="I56" i="1"/>
  <c r="I31" i="1"/>
  <c r="J33" i="1"/>
  <c r="J53" i="1"/>
  <c r="J49" i="1"/>
  <c r="J45" i="1"/>
  <c r="E54" i="1"/>
  <c r="J54" i="1" s="1"/>
  <c r="E42" i="1"/>
  <c r="J42" i="1" s="1"/>
  <c r="C25" i="1"/>
  <c r="I55" i="1"/>
  <c r="I54" i="1" s="1"/>
  <c r="G42" i="1"/>
  <c r="H30" i="1"/>
  <c r="H34" i="1"/>
  <c r="D25" i="1"/>
  <c r="H26" i="1"/>
  <c r="J37" i="1"/>
  <c r="E30" i="1"/>
  <c r="J30" i="1" s="1"/>
  <c r="H37" i="1"/>
  <c r="E39" i="1"/>
  <c r="J39" i="1" s="1"/>
  <c r="J41" i="1"/>
  <c r="J29" i="1"/>
  <c r="E34" i="1"/>
  <c r="J34" i="1" s="1"/>
  <c r="E26" i="1"/>
  <c r="J26" i="1" s="1"/>
  <c r="I28" i="1"/>
  <c r="I32" i="1"/>
  <c r="I30" i="1" s="1"/>
  <c r="I40" i="1"/>
  <c r="H39" i="1"/>
  <c r="J36" i="1"/>
  <c r="I35" i="1"/>
  <c r="I34" i="1" s="1"/>
  <c r="I41" i="1"/>
  <c r="G30" i="1"/>
  <c r="G25" i="1" s="1"/>
  <c r="F25" i="1"/>
  <c r="I26" i="1" l="1"/>
  <c r="I25" i="1" s="1"/>
  <c r="I39" i="1"/>
  <c r="E25" i="1"/>
  <c r="J25" i="1" s="1"/>
  <c r="H25" i="1"/>
  <c r="H19" i="1" l="1"/>
  <c r="H20" i="1"/>
  <c r="H21" i="1"/>
  <c r="H22" i="1"/>
  <c r="H23" i="1"/>
  <c r="H24" i="1"/>
  <c r="H18" i="1"/>
  <c r="G18" i="1"/>
  <c r="G19" i="1"/>
  <c r="G20" i="1"/>
  <c r="G21" i="1"/>
  <c r="G22" i="1"/>
  <c r="G23" i="1"/>
  <c r="G24" i="1"/>
  <c r="F17" i="1"/>
  <c r="E19" i="1"/>
  <c r="J19" i="1" s="1"/>
  <c r="E20" i="1"/>
  <c r="I20" i="1" s="1"/>
  <c r="E21" i="1"/>
  <c r="J21" i="1" s="1"/>
  <c r="E22" i="1"/>
  <c r="J22" i="1" s="1"/>
  <c r="E23" i="1"/>
  <c r="J23" i="1" s="1"/>
  <c r="E24" i="1"/>
  <c r="J24" i="1" s="1"/>
  <c r="E18" i="1"/>
  <c r="I18" i="1" s="1"/>
  <c r="D17" i="1"/>
  <c r="C17" i="1"/>
  <c r="C16" i="1" s="1"/>
  <c r="C15" i="1" s="1"/>
  <c r="J20" i="1" l="1"/>
  <c r="G17" i="1"/>
  <c r="I24" i="1"/>
  <c r="E17" i="1"/>
  <c r="J17" i="1" s="1"/>
  <c r="I23" i="1"/>
  <c r="I19" i="1"/>
  <c r="H17" i="1"/>
  <c r="I22" i="1"/>
  <c r="J18" i="1"/>
  <c r="I21" i="1"/>
  <c r="I17" i="1" l="1"/>
</calcChain>
</file>

<file path=xl/sharedStrings.xml><?xml version="1.0" encoding="utf-8"?>
<sst xmlns="http://schemas.openxmlformats.org/spreadsheetml/2006/main" count="106" uniqueCount="73">
  <si>
    <t>Mã chương: 412</t>
  </si>
  <si>
    <t>Đơn vị báo cáo: Sở Nông nghiệp và Phát triển nông thôn</t>
  </si>
  <si>
    <t>I- Số liệu tổng hợp:</t>
  </si>
  <si>
    <t>STT</t>
  </si>
  <si>
    <t>Chỉ tiêu</t>
  </si>
  <si>
    <t>Dự toán năm trước chuyển sang</t>
  </si>
  <si>
    <t>Dự toán được giao trong năm</t>
  </si>
  <si>
    <t>Dự toán được sử dụng trong năm</t>
  </si>
  <si>
    <t>Quyết toán năm</t>
  </si>
  <si>
    <t>So sánh QT/DT được giao</t>
  </si>
  <si>
    <t>Tuyệt đối</t>
  </si>
  <si>
    <t>Tương đối (%)</t>
  </si>
  <si>
    <t>So sánh QT/DT được sử dụng</t>
  </si>
  <si>
    <t>A</t>
  </si>
  <si>
    <t>B</t>
  </si>
  <si>
    <t>3=2+1</t>
  </si>
  <si>
    <t>5=4-2</t>
  </si>
  <si>
    <t>6=4/2</t>
  </si>
  <si>
    <t>7=4-3</t>
  </si>
  <si>
    <t>8=4/3</t>
  </si>
  <si>
    <t>Mẫu biểu số 03</t>
  </si>
  <si>
    <t>BÁO CÁO</t>
  </si>
  <si>
    <t>THUYẾT MINH QUYẾT TOÁN NĂM SO VỚI DỰ TOÁN</t>
  </si>
  <si>
    <t>Năm 2018</t>
  </si>
  <si>
    <t>(Ban hành kèm theo Thông tư số 137/2017/TT-BTC ngày 25/12/2017 của Bộ Tài chính)</t>
  </si>
  <si>
    <t>Chi thường xuyên</t>
  </si>
  <si>
    <t>Chi chương trình mục tiêu quốc gia, chương trình mục tiêu, chương trình, dự án quốc gia</t>
  </si>
  <si>
    <t>I</t>
  </si>
  <si>
    <t>Chương trình mục tiêu quốc gia xây dựng nông thôn mới</t>
  </si>
  <si>
    <t>Chi hoạt động của các cơ quan quản lý nhà nước, đảng, đoàn thể</t>
  </si>
  <si>
    <t>Chi các hoạt động kinh tế</t>
  </si>
  <si>
    <t>Chi bảo đảm xã hội</t>
  </si>
  <si>
    <t>Chi Giáo dục - đào tạo và dạy nghề</t>
  </si>
  <si>
    <t>Văn phòng Sở</t>
  </si>
  <si>
    <t>Chi cục Thủy lợi</t>
  </si>
  <si>
    <t>Chi cục PTNT</t>
  </si>
  <si>
    <t>Chi cục QLCL</t>
  </si>
  <si>
    <t>Chi cục Kiểm lâm</t>
  </si>
  <si>
    <t>Chi cục Chăn nuôi và Thú y</t>
  </si>
  <si>
    <t>Chi cục Trồng trọt và BVTV</t>
  </si>
  <si>
    <t>Trung tâm Khuyến nông</t>
  </si>
  <si>
    <t>BQL Khu rừng phòng hộ Dầu Tiếng</t>
  </si>
  <si>
    <t>BQL Khu rừng VHLS Chàng Riệc</t>
  </si>
  <si>
    <t>Trung tâm Nước sạch VSMTNT</t>
  </si>
  <si>
    <t xml:space="preserve">Văn phòng Sở </t>
  </si>
  <si>
    <t>Sự nghiệp Nông nghiệp</t>
  </si>
  <si>
    <t>Sự nghiệp Lâm nghiệp</t>
  </si>
  <si>
    <t>Sự nghiệp Thủy lợi</t>
  </si>
  <si>
    <t>a</t>
  </si>
  <si>
    <t>b</t>
  </si>
  <si>
    <t>c</t>
  </si>
  <si>
    <t>Sự nghiệp Nông nghiệp (Thủy sản và dịch vụ thủy sản)</t>
  </si>
  <si>
    <t>d</t>
  </si>
  <si>
    <t>Sự nghiệp khác (Quy hoạch)</t>
  </si>
  <si>
    <t>e</t>
  </si>
  <si>
    <t>Tổng số (A+B):</t>
  </si>
  <si>
    <t>II- Thuyết minh:</t>
  </si>
  <si>
    <t>Đơn vị tính: 1.000 đồng.</t>
  </si>
  <si>
    <t>Chi Khoa học và công nghệ</t>
  </si>
  <si>
    <t>2. Đánh giá kết quả, hiệu quả chi ngân sách gắn với kết quả thực hiện nhiệm vụ của đơn vị được giao phụ trách:</t>
  </si>
  <si>
    <t>(Kèm theo Quyết định số:        /QĐ-SNN ngày      tháng     năm 2019 của Giám đốc Sở Nông nghiệp và Phát triển nông thôn)</t>
  </si>
  <si>
    <t>(Áp dụng cho đơn vị dự toán cấp trên và đơn vị dự toán cấp I)</t>
  </si>
  <si>
    <t xml:space="preserve"> - Đơn vị chi theo thực tế phát sinh nên số kinh phí quyết toán thấp hơn so với dự toán được giao.
 - Giá thực hiện kế hoạch mua sắm, kế hoạch đấu thầu thực tế thấp hơn so với giá xây dựng dự toán.
 - Một số mô hình, dự án khuyến nông không thực hiện được so với kế hoạch do không chọn được hộ tham gia; không hỗ trợ phân bón, vật tư cho các mô hình không đủ điều kiện; diện tích chứng nhận lúa đạt chuẩn VietGAP giảm so với kế hoạch xây dựng do chưa thu hút được nhiều người dân tham gia Dự án.
 - Nhiệm vụ bảo vệ và phát triển rừng có một số hạng mục bảo vệ rừng tự nhiên, rừng trồng và phòng chống cháy rừng trồng không nghiệm thu thanh toán do không đạt yêu cầu nên kinh phí quyết toán thấp hơn so với dự toán được giao.
 - Kinh phí thực hiện các nhiệm vụ rà soát, điều chỉnh Quy hoạch cấp nước sạch và Vệ sinh môi trường nông thôn tỉnh Tây Ninh đến năm 2020, Quy hoạch Thủy lợi tỉnh Tây Ninh giai đoạn 2016-2020 và định hướng đến năm 2030 chi theo thực tế phát sinh và căn cứ theo nội dung Công văn số 1283/UBND-KTN ngày 29/5/2018 của UBND tỉnh chủ trương ngưng không tiếp tục thông qua UBND tỉnh, HĐND tỉnh dự án điều chỉnh Quy hoạch cấp nước sạch và Vệ sinh môi trường nông thôn tỉnh Tây Ninh đến năm 2020 nên kinh phí không giải ngân hết theo kế hoạch xây dựng dự toán.
 - Kinh phí thực hiện chính sách thu hút nhân tài chi theo thực tế phát sinh, trong năm có đối tượng nghỉ việc đột xuất và đối tượng chuyển sang biên chế chính thức, hưởng lương từ nguồn ngân sách chi thường xuyên, không hưởng lương từ nguồn kinh phí thu hút nhân tài nên kinh phí không giải ngân hết so với dự toán được giao.
 - Kinh phí thực hiện nhiệm vụ Chương trình MTQG Xây dựng nông thôn mới (Công tác tuyên truyền, kiểm tra, hướng dẫn, đào tạo nghề cho lao động nông thôn) chi theo thực tế phát sinh; tiết kiệm chi phí văn phòng phẩm, nhiên liệu đi công tác; thực chi phụ cấp công tác phí thấp hơn so với dự toán được giao.</t>
  </si>
  <si>
    <t xml:space="preserve">1. Nguyên nhân của các biến động quyết toán giảm so với dự toán được giao: Quyết toán năm 2018 giảm 1.397.766 ngàn đồng so với dự toán giao trong năm do một số nguyên nhân sau đây: </t>
  </si>
  <si>
    <r>
      <rPr>
        <b/>
        <i/>
        <u/>
        <sz val="10"/>
        <color theme="1"/>
        <rFont val="Times New Roman"/>
        <family val="1"/>
      </rPr>
      <t xml:space="preserve"> a. Công tác trồng trọt: </t>
    </r>
    <r>
      <rPr>
        <sz val="10"/>
        <color theme="1"/>
        <rFont val="Times New Roman"/>
        <family val="1"/>
      </rPr>
      <t xml:space="preserve">
 - Cơ cấu cây trồng có sự chuyển biến rõ nét theo hướng tập trung, hình thành các vùng sản xuất chuyên canh gắn với thị trường và công nghiệp chế biến. Cụ thể: Giảm diện tích mì, mía, cao su hiệu quả thấp để chuyển đổi sang trồng các loại rau, cây ăn trái tiềm năng quy mô tập trung, có giá trị kinh tế cao như: nhãn, mãng cầu, bưởi, sầu riêng, xoài, chuối...Trong đó năm 2018 đã phát triển mạnh nhất là cây nhãn, sầu riêng tập trung nhiều nhất ở khu vực Dương Minh Châu, Gò Dầu.
 - Triển khai Đề án sản xuất, sơ chế và tiêu thụ rau an toàn trên địa bàn tỉnh đến năm 2020; trong đó tổ chức tập huấn, chứng nhận sản xuất rau theo tiêu chuẩn VietGAP, GlobalGAP năm 2018 với 22 vùng diện tích 204 ha (đạt 100% KH). Vận hành trang web rau quả an toàn, cập nhật các thông tin, tiểu mục cho trang web.
 - Tổng diện tích chuyển đổi cây trồng đến nay là 2.642,6 ha từ các cây trồng kém hiệu quả (cao su, mì, mía) sang trồng các loại cây ăn trái tiềm năng có giá trị cao như: nhãn (897,7 ha), sầu riêng (760 ha), bưởi (104 ha), mít (125 ha),...nâng tổng diện tích chuyển đổi đến nay là 3.419,6 ha. Trên cây rau, cây ăn trái đã hỗ trợ thành lập 44 tổ liên kết sản xuất gắn với chuỗi liên kết sản xuất - tiêu thụ. 
 - Việc thực hiện cơ cấu lại trồng trọt giúp tăng giá trị sản phẩm bình quân thu được trên đất trồng đến cuối năm 2018 đạt 90,29 triệu đồng/ha, tăng 1,84 triệu đồng so với năm 2017. GTSX trồng trọt cuối năm 2018 đạt 19.741,9 tỷ đồng, đạt 97,3% KH (bằng 99,9% so với năm 2017).</t>
    </r>
  </si>
  <si>
    <r>
      <rPr>
        <b/>
        <i/>
        <u/>
        <sz val="10"/>
        <color theme="1"/>
        <rFont val="Times New Roman"/>
        <family val="1"/>
      </rPr>
      <t>b. Công tác bảo vệ thực vật:</t>
    </r>
    <r>
      <rPr>
        <sz val="10"/>
        <color theme="1"/>
        <rFont val="Times New Roman"/>
        <family val="1"/>
      </rPr>
      <t xml:space="preserve">
 - Tình hình sâu bệnh trên một số cây trồng chính (trừ cây khoai mì) phát sinh giảm so với năm 2017, chủ yếu gây hại ở mức nhiễm nhẹ, chỉ có cục bộ một vài đối tượng gây hại nặng một số ít diện tích như: bọ trĩ (15 ha) và bệnh xoăn đọt do virus/cây ớt (30 ha); nhện đỏ/cây mì (150 ha), lỡ cổ rễ gây thối cũ/mì (500 ha) 
 - Riêng bệnh khảm lá cây khoai mì tiếp tục phát sinh gây hại diện rộng trên địa bàn toàn tỉnh với 35.558,3 ha bị nhiễm bệnh (tính đến 14/12/2018). Ngành đã kịp thời tham mưu UBND tỉnh công bố dịch và chỉ đạo các đơn vị, địa phương nắm sát tình hình sản xuất cây khoai mì trên diện tích nhiễm bệnh khảm lá để thực hiện các biện pháp phòng chống dịch.
 - Thực hiện thu phí KDTV được 2.327 triệu đồng, đạt 77,5% KH. Qua kết quả kiểm dịch chưa phát hiện dịch hại KDTV thuộc diện điều chỉnh của nước CHXHCN Việt Nam và kiểm tra ngoại quan đáp ứng yêu cầu về ATTP. Thường xuyên tổ chức các lớp tập huấn, hướng dẫn nông dân các biện pháp phòng trừ các dịch bệnh gây hại và khuyến cáo sử dụng thuốc BVTV đúng quy định, đạt hiệu quả.</t>
    </r>
  </si>
  <si>
    <r>
      <rPr>
        <b/>
        <i/>
        <u/>
        <sz val="10"/>
        <color theme="1"/>
        <rFont val="Times New Roman"/>
        <family val="1"/>
      </rPr>
      <t>c. Công tác chăn nuôi:</t>
    </r>
    <r>
      <rPr>
        <sz val="10"/>
        <color theme="1"/>
        <rFont val="Times New Roman"/>
        <family val="1"/>
      </rPr>
      <t xml:space="preserve">
 - Chăn nuôi tập trung công nghiệp, bán công nghiệp phát triển nhanh đạt trên 70% so với tổng đàn, lộ trình giảm giá thành sản xuất trang trại có những chuyển biến rõ nét góp phần chuyển biến mạnh từ nội tiêu tăng khả năng hội nhập thị trường khu vực và thế giới, tăng khả năng cạnh tranh với sản phẩm nhập khẩu, từng bước ổn định sản xuất. Số cơ sở được cấp giấy chứng nhận VietGAHP là 45 cơ sở. Liên kết sản xuất - tiêu thụ theo chuỗi giá trị ngày càng phát triển mạnh, đối với heo thịt, gà thịt, bò sữa, trứng công nghiệp hiện nay đã có 60% sản phẩm liên kết theo chuỗi giá trị.
 - Cơ sở, vùng an toàn dịch bệnh được quan tâm, lũy kế đến nay toàn tỉnh đã có 70 cơ sở chăn nuôi gà, vịt và heo được cấp giấy chứng nhận an toàn dịch bệnh. Phối hợp với Công ty cổ phần chăn nuôi CP Việt Nam xây dựng và đưa vào kinh doanh mô hình chuỗi cung ứng thịt heo an toàn đến nay 28 quầy trên địa bàn tỉnh, nguồn cung ứng từ các cơ sở heo chứng nhận VietGAHP (trong đó năm 2018 được thêm 20 quầy đạt 100% KH, lũy kế đến nay đã xây dựng được 33 điểm bán thịt heo an toàn vượt 14% KH).
 - Thực hiện dự án chăn nuôi gà ta (lông màu) theo hướng nâng cao hiệu quả và áp dụng VietGAHP trên địa bàn tỉnh Tây Ninh đến năm 2018, quy mô 6.000 con.
 - GTSX chăn nuôi thực hiện 3.688 tỷ đồng, đạt 95% so KH, tăng 4,1% so với năm 2017. Tỷ trọng chăn nuôi trong nông nghiệp chiếm 14,6%.</t>
    </r>
  </si>
  <si>
    <r>
      <rPr>
        <b/>
        <i/>
        <u/>
        <sz val="10"/>
        <color theme="1"/>
        <rFont val="Times New Roman"/>
        <family val="1"/>
      </rPr>
      <t>d. Công tác thú y:</t>
    </r>
    <r>
      <rPr>
        <sz val="10"/>
        <color theme="1"/>
        <rFont val="Times New Roman"/>
        <family val="1"/>
      </rPr>
      <t xml:space="preserve">
 - Nhìn chung năm 2018, trên địa bàn tỉnh không xảy ra dịch bệnh nguy hiểm trên đàn gia súc, gia cầm và thủy sản. Các kế hoạch phòng chống dịch bệnh gia súc, gia cầm, bắt chó chạy rong; kiểm dịch động vật, kiểm soát giết mổ năm 2018 được triển khai đồng bộ nên đàn gia súc, gia cầm và thủy sản được đảm bảo an toàn, đúng quy định.
 - Ngành tiếp tục thực hiện phối hợp với các ngành liên quan trong tỉnh và các tỉnh: Long An, Bà Rịa–Vũng Tàu, Bình Dương, Đồng Nai, TP.HCM,…kiểm dịch và phòng chống dịch bệnh động vật. </t>
    </r>
  </si>
  <si>
    <r>
      <rPr>
        <b/>
        <i/>
        <u/>
        <sz val="10"/>
        <color theme="1"/>
        <rFont val="Times New Roman"/>
        <family val="1"/>
      </rPr>
      <t>e. Công tác Ứng dụng khoa học công nghệ và khuyến nông:</t>
    </r>
    <r>
      <rPr>
        <sz val="10"/>
        <color theme="1"/>
        <rFont val="Times New Roman"/>
        <family val="1"/>
      </rPr>
      <t xml:space="preserve">
 - Ứng dụng các tiến bộ khoa học công nghệ nhân rộng sản xuất các mô hình khuyến nông hiệu quả có bước chuyển biến đáng kể. Năm 2018 trên địa bàn tỉnh đang thực hiện nhân rộng 13 mô hình sản xuất nông nghiệp có giá trị gia tăng gắn ứng dụng công nghệ cao góp phần tăng giá trị và thu nhập cho người dân đang được triển khai nhân rộng ra dân như: Sản xuất mãng cầu VietGAP; Sản xuất bưởi da xanh; Sản xuất chuối già xuất khẩu; Sản xuất rau theo tiêu chuẩn VietGAP; Sản xuất rau trong nhà màng (nhà kính); Sản xuất hoa lan cắt cành; Phát triển dứa Queen trên đất lúa, đất phù sa vùng cao; Chuyển đổi đất lúa sang trồng nhãn, sầu riêng, thơm,...; Chuyển đổi đất cao su, mì, mía sang trồng bưởi, mít, chuối,...;Chăn nuôi heo sử dụng công nghệ trại lạnh, kín, tự động hóa; Chăn nuôi gà trại lạnh, kín, tự động hóa các khâu; Chăn nuôi bò sữa; Nuôi trồng thủy sản (tôm càng xanh toàn đực, nuôi cá chép giòn).
 - Phát triển nông nghiệp sạch cũng được chú trọng, nông sản sản xuất theo quy trình VietGAP trên diện tích sản xuất rau, quả là 126,37 ha với 22 cơ sở; số lượng chăn nuôi thực hiện tiêu chuẩn GAP với 45 cơ sở với 50% sản phẩm liên kết sản xuất sạch, an toàn (trong đó: sữa bò chiếm 100%; thịt bò chiếm 90%; thịt heo chiếm 68,14%; thịt gà chiếm 62,71%,..)  chiếm tỷ trọng 36,7% so với giá trị ngành chăn nuôi. Giá trị sản xuất nông nghiệp ứng dụng công nghệ cao ước năm 2018 chiếm tỷ trọng khoảng 14,47%, sản phẩm nông nghiệp ngày càng đạt chất lượng đáp ứng yêu cầu tiêu thụ ở trong nước và xuất khẩu.</t>
    </r>
  </si>
  <si>
    <r>
      <rPr>
        <b/>
        <i/>
        <u/>
        <sz val="10"/>
        <color theme="1"/>
        <rFont val="Times New Roman"/>
        <family val="1"/>
      </rPr>
      <t>f. Công tác lâm nghiệp:</t>
    </r>
    <r>
      <rPr>
        <sz val="10"/>
        <color theme="1"/>
        <rFont val="Times New Roman"/>
        <family val="1"/>
      </rPr>
      <t xml:space="preserve">
 - Năm 2018, diện tích bảo vệ rừng và bảo vệ trảng cỏ trên địa bàn tỉnh ước thực hiện là 57.753 ha, đạt 100% KH; diện tích được đầu tư khoanh nuôi tái sinh tự nhiên là 1.347 ha, đạt 100% KH. Diện tích trồng mới được 128,6 ha/240 ha, đạt 47,2% KH; chăm sóc rừng trồng là 404 ha rừng đặc dụng, phòng hộ và 145.000 cây phân tán góp phần nâng tỷ lệ che phủ rừng đến năm 2018 là 16,3% (nếu tính cả diện tích cao su ngoài quy hoạch lâm nghiệp, cây ăn quả 41,5%). Thực hiện tỉa thưa rừng trồng, khai thác cây trồng phân tán khoảng 63.500m3, trong đó tỉa thưa rừng trồng với diện tích 1.200ha, sản lượng 23.000 m3.
 - Tình trạng phá rừng, khai thác gỗ và lâm sản trái phép ngày càng kéo giảm, trên địa bàn tỉnh đã xảy ra 117 vụ vi phạm quy định của pháp luật về bảo vệ và phát triển rừng (giảm 55 vụ so với cùng kỳ năm trước). Đã điều tra, xác minh xử lý 103 vụ vi phạm; xử phạt hành chính và thu nộp ngân sách trên 371 triệu đồng.. Việc triển khai thực hiện nhiệm vụ bảo vệ, phòng cháy, chữa cháy và chống phá rừng luôn được quan tâm chỉ đạo tích cực. Tuy nhiên do thời tiết nắng nóng trên địa bàn tỉnh đã xảy ra 02 vụ cháy rừng với diện tích thiệt hại 2,5 ha. Công tác xử lý vi phạm trồng cây nông nghiệp trái quy định trên đất quy hoạch lâm nghiệp tại Khu rừng Văn hóa - Lịch sử Chàng Riệc và Khu rừng phòng hộ Dầu Tiếng theo Quyết định số 1573/QĐ-UBND ngày 10/7/2017 của UBND tỉnh tiếp tục được triển khai thực hiện, để tạo quỹ đất trồng rừng. 
 - Thực hiện chính sách chi trả dịch vụ môi trường rừng dự kiến thu năm 2018 là 5.881 triệu đồng, đã tạm ứng  2.600 triệu đồng cho 02 đơn vị là BQL rừng phòng hộ Dầu Tiếng (chi trả cho 21 nhóm hộ) và BQL khu du lịch Quốc gia Núi Bà (chi trả cho 113 hộ) các đơn vị còn lại do số lượng thụ hưởng ít nên sẽ thanh quyết toán vào cuối năm. Chính sách đã góp phần tạo được nguồn tài chính hỗ trợ thêm cho công tác quản lý bảo vệ rừng góp phần tăng thu nhập từ nghề rừng bình quân lên 200.000 đồng/ha/năm và bình quân khoảng 35 triệu đồng/năm. 
 - Tham mưu trình UBND tỉnh: Đề án quản lý phát triển rừng sản xuất; Đề án cho thuê môi trường rừng đặc dụng Núi Bà; Đề xuất biện pháp giải quyết các trường hợp cấp Giấy CNQSDĐ trùng trên đất quy hoạch lâm nghiệp; Đề án sáp nhập Khu rừng văn hóa lịch sử Chàng Riệc vào Vườn quốc gia Lò Gò – Xa Mát; Kế hoạch giải quyết tình trạng trồng cây nông nghiệp trên đất quy hoạch lâm nghiệp; Ban hành Quy chế làm việc của Ban chỉ đạo Chương trình mục tiêu phát triển lâm nghiệp bền vững tỉnh Tây Ninh giai đoạn 2016 – 2020. Phối hợp với đơn vị tư vấn đã lập đề cương dự toán đang trình cấp thẩm quyền phê duyệt để triển khai Rà soát, điều chỉnh quy hoạch 03 loại rừng toàn tỉnh giai đoạn 2016 - 2025, định hướng đến năm 2030.</t>
    </r>
  </si>
  <si>
    <r>
      <rPr>
        <b/>
        <i/>
        <u/>
        <sz val="10"/>
        <color theme="1"/>
        <rFont val="Times New Roman"/>
        <family val="1"/>
      </rPr>
      <t>g. Công tác thủy lợi:</t>
    </r>
    <r>
      <rPr>
        <sz val="10"/>
        <color theme="1"/>
        <rFont val="Times New Roman"/>
        <family val="1"/>
      </rPr>
      <t xml:space="preserve">
 - Hạ tầng thủy lợi tiếp tục được quan tâm, thực hiện tốt việc duy tu bảo dưỡng, điều tiết nước tưới hợp lý, thực hiện triệt để các biện pháp tiết kiệm trên toàn hệ thống đảm bảo cho sản xuất. Từ đầu năm đến nay, Công ty TNHH MTV Khai thác Thủy lợi Tây Ninh đã hợp đồng tưới được 149.568,89 ha, đạt 100,72% KH.
 - Tập trung đầu tư hạ tầng thủy lợi phục vụ vùng phát triển nông nghiệp chuyển đổi cây trồng với diện tích 8.389,83 ha, theo đó hiện nay đã hoàn thành hạ tầng vùng Tà Xia, xã Tân Bình, huyện Tân Biên (kênh tiêu Tà Xia) và triển khai lập dự án hạ tầng Tân Hưng- Tân Phú; Hội Thành- Hội Thạnh.
 - Tăng cường công tác chỉ đạo, kiểm tra việc quản lý, khai thác bảo vệ công trình thủy lợi trên địa bàn, cụ thể: Công tác vi phạm trong phạm vi bảo vệ công trình thủy lợi, công tác đầu tư kênh có diện tích tưới dưới 50ha; kiểm tra xử lý trường hợp xe quá tải lưu thông trên bờ kênh ảnh hưởng đến an toàn công trình; kiểm tra các hạng mục: Công trình kênh tiêu trên địa bàn huyện Dương Minh Châu, Châu Thành, Bến Cầu, Trảng Bàng; có ý kiến đề xuất nạo vét theo phương thức xã hội hóa đối với kênh tiêu Đìa Xù, rạch: Vàm Bảo, Gò Suối huyện Bến Cầu.
 - Công tác duy tu, sửa chữa các công trình thủy lợi thực hiện 26,2 tỷ đồng đang được Công ty TNHH MTV Khai thác Thủy lợi Tây Ninh triển khai thực hiện đạt kế hoạch đề ra.</t>
    </r>
  </si>
  <si>
    <r>
      <rPr>
        <b/>
        <i/>
        <u/>
        <sz val="10"/>
        <color theme="1"/>
        <rFont val="Times New Roman"/>
        <family val="1"/>
      </rPr>
      <t>h. Công tác nước sạch VSMTNT:</t>
    </r>
    <r>
      <rPr>
        <sz val="10"/>
        <color theme="1"/>
        <rFont val="Times New Roman"/>
        <family val="1"/>
      </rPr>
      <t xml:space="preserve">
 - Công tác vận hành hoạt động các hệ thống cấp nước ổn định với 70 công trình cấp nước (trong đó có 09/70 công trình có công nghệ xử lý nước tiên tiến), công suất hoạt động: 8.728/9.662 m</t>
    </r>
    <r>
      <rPr>
        <vertAlign val="superscript"/>
        <sz val="10"/>
        <color theme="1"/>
        <rFont val="Times New Roman"/>
        <family val="1"/>
      </rPr>
      <t>3</t>
    </r>
    <r>
      <rPr>
        <sz val="10"/>
        <color theme="1"/>
        <rFont val="Times New Roman"/>
        <family val="1"/>
      </rPr>
      <t>/ngày.đêm, đạt 90% công suất thiết kế. Số hộ sử dụng nước: 18.015/21.315 hộ sử dụng, đạt 84,5% số hộ thiết kế; trong đó, có 1.330 hộ đồng bào dân tộc. Doanh thu dự kiến năm 2018: 9.433 triệu đồng (2.327.223 m</t>
    </r>
    <r>
      <rPr>
        <vertAlign val="superscript"/>
        <sz val="10"/>
        <color theme="1"/>
        <rFont val="Times New Roman"/>
        <family val="1"/>
      </rPr>
      <t>3</t>
    </r>
    <r>
      <rPr>
        <sz val="10"/>
        <color theme="1"/>
        <rFont val="Times New Roman"/>
        <family val="1"/>
      </rPr>
      <t>/năm), công nợ dưới 2% doanh thu.
 - Công trình cấp nước có chất lượng nước cấp đạt QCVN 02:2009/BYT 63/70 công trình (đạt 90%), còn 07 công trình chưa đạt do công nghệ lạc hậu và phèn nhiều nên chất lượng nước đầu ra (độ đục) chưa đạt. 
 - Về kinh phí hỗ trợ hệ thống xử lý nước hộ gia đình nông thôn theo Quyết định số 05/2018/QĐ-UBND ngày 21/3/2018 được ngành triển khai thực hiện năm 2018, UBND các huyện đã tổ chức lắp đặt hệ thống xử lý nước hộ gia đình nông thôn 2018, kết quả đến nay đã lắp đặt 1.495 hộ/08 huyện với số tiền 8.597 triệu đồng.</t>
    </r>
  </si>
  <si>
    <r>
      <rPr>
        <b/>
        <i/>
        <u/>
        <sz val="10"/>
        <color theme="1"/>
        <rFont val="Times New Roman"/>
        <family val="1"/>
      </rPr>
      <t>i. Chương trình MTQG xây dựng nông thôn mới:</t>
    </r>
    <r>
      <rPr>
        <sz val="10"/>
        <color theme="1"/>
        <rFont val="Times New Roman"/>
        <family val="1"/>
      </rPr>
      <t xml:space="preserve">
 - Kết quả thực hiện Bộ tiêu chí nông thôn mới: Duy trì nâng cao chất lượng 19 tiêu chí của 27 xã đạt chuẩn; ước năm 2018 phấn đấu có thêm 09 xã hoàn thành 19 tiêu chí, đủ điều kiện xét thẩm định, công nhận đạt chuẩn nông thôn mới năm 2018 (đạt 100% KH), nâng tổng số xã đạt chuẩn Nông thôn mới lên 36 xã; 44 xã còn lại mỗi xã tăng ít nhất 02 tiêu chí so với năm 2017, bình quân mỗi xã đạt 15,4 tiêu chí/xã (tăng 1,2 tiêu chí so với năm 2017).
 - Tổng vốn huy động: 1.407.937 triệu đồng. Trong đó: Vốn ngân sách 648.237 triệu đồng, chiếm 56,4% (vốn đầu tư trực tiếp Chương trình: 472.486 triệu đồng, vốn lồng ghép từ 119.565 triệu đồng); vốn tín dụng: 414.100 triệu đồng, chiếm 23,2%; vốn huy động doanh nghiệp, các tổ chức kinh tế khác: 225.600 triệu đồng, chiếm 14,5%; vốn huy động cộng đồng dân cư: 120.000 triệu đồng, chiếm 5,9%. 
 - Trình UBND tỉnh phê duyệt Đề cương, dự toán kinh phí lập Đề án Chương trình Mỗi xã một sản phẩm tỉnh Tây Ninh giai đoạn 2018-2020, định hướng đến năm 2030.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</si>
</sst>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63"/>
      <scheme val="minor"/>
    </font>
    <font>
      <sz val="11"/>
      <color theme="1"/>
      <name val="Times New Roman"/>
      <family val="1"/>
    </font>
    <font>
      <b/>
      <sz val="11"/>
      <color theme="1"/>
      <name val="Times New Roman"/>
      <family val="1"/>
    </font>
    <font>
      <i/>
      <sz val="11"/>
      <color theme="1"/>
      <name val="Times New Roman"/>
      <family val="1"/>
    </font>
    <font>
      <sz val="12"/>
      <color theme="1"/>
      <name val="Times New Roman"/>
      <family val="1"/>
    </font>
    <font>
      <sz val="10"/>
      <name val="Arial"/>
      <family val="2"/>
    </font>
    <font>
      <b/>
      <sz val="14"/>
      <color theme="1"/>
      <name val="Times New Roman"/>
      <family val="1"/>
    </font>
    <font>
      <i/>
      <sz val="12"/>
      <color theme="1"/>
      <name val="Times New Roman"/>
      <family val="1"/>
    </font>
    <font>
      <b/>
      <sz val="11"/>
      <name val="Times New Roman"/>
      <family val="1"/>
    </font>
    <font>
      <b/>
      <sz val="10"/>
      <color theme="1"/>
      <name val="Times New Roman"/>
      <family val="1"/>
    </font>
    <font>
      <sz val="10"/>
      <color theme="1"/>
      <name val="Times New Roman"/>
      <family val="1"/>
    </font>
    <font>
      <b/>
      <i/>
      <u/>
      <sz val="10"/>
      <color theme="1"/>
      <name val="Times New Roman"/>
      <family val="1"/>
    </font>
    <font>
      <vertAlign val="superscript"/>
      <sz val="10"/>
      <color theme="1"/>
      <name val="Times New Roman"/>
      <family val="1"/>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s>
  <cellStyleXfs count="3">
    <xf numFmtId="0" fontId="0" fillId="0" borderId="0"/>
    <xf numFmtId="0" fontId="5" fillId="0" borderId="0"/>
    <xf numFmtId="0" fontId="5" fillId="0" borderId="0"/>
  </cellStyleXfs>
  <cellXfs count="31">
    <xf numFmtId="0" fontId="0" fillId="0" borderId="0" xfId="0"/>
    <xf numFmtId="2" fontId="1" fillId="0" borderId="0" xfId="0" applyNumberFormat="1" applyFont="1" applyAlignment="1">
      <alignment vertical="center" wrapText="1"/>
    </xf>
    <xf numFmtId="2" fontId="2" fillId="0" borderId="0" xfId="0" applyNumberFormat="1" applyFont="1" applyAlignment="1">
      <alignment vertical="center" wrapText="1"/>
    </xf>
    <xf numFmtId="2" fontId="1" fillId="0" borderId="1" xfId="0" applyNumberFormat="1" applyFont="1" applyBorder="1" applyAlignment="1">
      <alignment vertical="center" wrapText="1"/>
    </xf>
    <xf numFmtId="2" fontId="2" fillId="0" borderId="1" xfId="0" applyNumberFormat="1" applyFont="1" applyBorder="1" applyAlignment="1">
      <alignment vertical="center" wrapText="1"/>
    </xf>
    <xf numFmtId="2"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3" fontId="1" fillId="0" borderId="1" xfId="0" applyNumberFormat="1" applyFont="1" applyBorder="1" applyAlignment="1">
      <alignment vertical="center" wrapText="1"/>
    </xf>
    <xf numFmtId="3" fontId="1" fillId="0" borderId="1" xfId="0" applyNumberFormat="1" applyFont="1" applyBorder="1" applyAlignment="1">
      <alignment horizontal="center" vertical="center" wrapText="1"/>
    </xf>
    <xf numFmtId="3" fontId="1" fillId="0" borderId="1" xfId="0" applyNumberFormat="1" applyFont="1" applyFill="1" applyBorder="1" applyAlignment="1">
      <alignment vertical="center" wrapText="1"/>
    </xf>
    <xf numFmtId="3" fontId="2" fillId="0" borderId="1" xfId="0" applyNumberFormat="1" applyFont="1" applyBorder="1" applyAlignment="1">
      <alignment vertical="center" wrapText="1"/>
    </xf>
    <xf numFmtId="9" fontId="1"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3" fontId="2" fillId="0" borderId="1"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3" fontId="8" fillId="0" borderId="1" xfId="1" applyNumberFormat="1" applyFont="1" applyBorder="1"/>
    <xf numFmtId="3" fontId="8" fillId="0" borderId="1" xfId="1" applyNumberFormat="1" applyFont="1" applyBorder="1" applyAlignment="1">
      <alignment vertical="center" wrapText="1"/>
    </xf>
    <xf numFmtId="3" fontId="2" fillId="0" borderId="1" xfId="0" applyNumberFormat="1" applyFont="1" applyFill="1" applyBorder="1" applyAlignment="1">
      <alignment vertical="center" wrapText="1"/>
    </xf>
    <xf numFmtId="3" fontId="8" fillId="0" borderId="1" xfId="2" applyNumberFormat="1" applyFont="1" applyBorder="1"/>
    <xf numFmtId="2" fontId="10" fillId="0" borderId="0" xfId="0" applyNumberFormat="1" applyFont="1" applyAlignment="1">
      <alignment vertical="center" wrapText="1"/>
    </xf>
    <xf numFmtId="2" fontId="10" fillId="0" borderId="0" xfId="0" applyNumberFormat="1" applyFont="1" applyAlignment="1">
      <alignment horizontal="left" vertical="center" wrapText="1"/>
    </xf>
    <xf numFmtId="2" fontId="2" fillId="0" borderId="0" xfId="0" applyNumberFormat="1" applyFont="1" applyAlignment="1">
      <alignment horizontal="center" vertical="center" wrapText="1"/>
    </xf>
    <xf numFmtId="2" fontId="3" fillId="0" borderId="2" xfId="0" applyNumberFormat="1" applyFont="1" applyBorder="1" applyAlignment="1">
      <alignment horizontal="right" vertical="center" wrapText="1"/>
    </xf>
    <xf numFmtId="2" fontId="9" fillId="0" borderId="3" xfId="0" applyNumberFormat="1" applyFont="1" applyBorder="1" applyAlignment="1">
      <alignment horizontal="left" vertical="center" wrapText="1"/>
    </xf>
    <xf numFmtId="2" fontId="9" fillId="0" borderId="0" xfId="0" applyNumberFormat="1" applyFont="1" applyAlignment="1">
      <alignment horizontal="left" vertical="center" wrapText="1"/>
    </xf>
    <xf numFmtId="2" fontId="7"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2" fontId="2" fillId="0" borderId="1" xfId="0" applyNumberFormat="1" applyFont="1" applyBorder="1" applyAlignment="1">
      <alignment horizontal="center" vertical="center" wrapText="1"/>
    </xf>
    <xf numFmtId="2" fontId="6" fillId="0" borderId="0" xfId="0" applyNumberFormat="1" applyFont="1" applyAlignment="1">
      <alignment horizontal="center" vertical="center" wrapText="1"/>
    </xf>
    <xf numFmtId="2" fontId="2" fillId="0" borderId="0" xfId="0" applyNumberFormat="1" applyFont="1" applyAlignment="1">
      <alignment horizontal="left" vertical="center" wrapText="1"/>
    </xf>
    <xf numFmtId="2" fontId="3" fillId="0" borderId="0" xfId="0" applyNumberFormat="1" applyFont="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tabSelected="1" topLeftCell="A81" zoomScale="85" zoomScaleNormal="85" workbookViewId="0">
      <selection activeCell="C85" sqref="C85"/>
    </sheetView>
  </sheetViews>
  <sheetFormatPr defaultRowHeight="15" x14ac:dyDescent="0.25"/>
  <cols>
    <col min="1" max="1" width="4.28515625" style="1" customWidth="1"/>
    <col min="2" max="2" width="37.7109375" style="1" customWidth="1"/>
    <col min="3" max="3" width="12.28515625" style="1" customWidth="1"/>
    <col min="4" max="4" width="12.7109375" style="1" customWidth="1"/>
    <col min="5" max="5" width="13.28515625" style="1" customWidth="1"/>
    <col min="6" max="6" width="13.5703125" style="1" customWidth="1"/>
    <col min="7" max="7" width="11.85546875" style="1" customWidth="1"/>
    <col min="8" max="8" width="10.85546875" style="1" customWidth="1"/>
    <col min="9" max="9" width="12.140625" style="1" customWidth="1"/>
    <col min="10" max="10" width="11" style="1" customWidth="1"/>
    <col min="11" max="11" width="9.140625" style="1"/>
    <col min="12" max="12" width="11.42578125" style="1" bestFit="1" customWidth="1"/>
    <col min="13" max="16384" width="9.140625" style="1"/>
  </cols>
  <sheetData>
    <row r="1" spans="1:10" ht="21.75" customHeight="1" x14ac:dyDescent="0.25">
      <c r="A1" s="29" t="s">
        <v>0</v>
      </c>
      <c r="B1" s="29"/>
      <c r="C1" s="29"/>
      <c r="D1" s="2"/>
      <c r="E1" s="2"/>
      <c r="F1" s="2"/>
      <c r="G1" s="21" t="s">
        <v>20</v>
      </c>
      <c r="H1" s="21"/>
      <c r="I1" s="21"/>
      <c r="J1" s="21"/>
    </row>
    <row r="2" spans="1:10" ht="24.75" customHeight="1" x14ac:dyDescent="0.25">
      <c r="A2" s="29" t="s">
        <v>1</v>
      </c>
      <c r="B2" s="29"/>
      <c r="C2" s="29"/>
      <c r="D2" s="29"/>
      <c r="E2" s="29"/>
      <c r="F2" s="29"/>
      <c r="G2" s="30" t="s">
        <v>24</v>
      </c>
      <c r="H2" s="30"/>
      <c r="I2" s="30"/>
      <c r="J2" s="30"/>
    </row>
    <row r="3" spans="1:10" ht="9.75" customHeight="1" x14ac:dyDescent="0.25">
      <c r="G3" s="30"/>
      <c r="H3" s="30"/>
      <c r="I3" s="30"/>
      <c r="J3" s="30"/>
    </row>
    <row r="4" spans="1:10" ht="22.5" customHeight="1" x14ac:dyDescent="0.25">
      <c r="A4" s="28" t="s">
        <v>21</v>
      </c>
      <c r="B4" s="28"/>
      <c r="C4" s="28"/>
      <c r="D4" s="28"/>
      <c r="E4" s="28"/>
      <c r="F4" s="28"/>
      <c r="G4" s="28"/>
      <c r="H4" s="28"/>
      <c r="I4" s="28"/>
      <c r="J4" s="28"/>
    </row>
    <row r="5" spans="1:10" ht="21" customHeight="1" x14ac:dyDescent="0.25">
      <c r="A5" s="28" t="s">
        <v>22</v>
      </c>
      <c r="B5" s="28"/>
      <c r="C5" s="28"/>
      <c r="D5" s="28"/>
      <c r="E5" s="28"/>
      <c r="F5" s="28"/>
      <c r="G5" s="28"/>
      <c r="H5" s="28"/>
      <c r="I5" s="28"/>
      <c r="J5" s="28"/>
    </row>
    <row r="6" spans="1:10" ht="19.5" customHeight="1" x14ac:dyDescent="0.25">
      <c r="A6" s="28" t="s">
        <v>23</v>
      </c>
      <c r="B6" s="28"/>
      <c r="C6" s="28"/>
      <c r="D6" s="28"/>
      <c r="E6" s="28"/>
      <c r="F6" s="28"/>
      <c r="G6" s="28"/>
      <c r="H6" s="28"/>
      <c r="I6" s="28"/>
      <c r="J6" s="28"/>
    </row>
    <row r="7" spans="1:10" ht="24" customHeight="1" x14ac:dyDescent="0.25">
      <c r="A7" s="25" t="s">
        <v>60</v>
      </c>
      <c r="B7" s="25"/>
      <c r="C7" s="25"/>
      <c r="D7" s="25"/>
      <c r="E7" s="25"/>
      <c r="F7" s="25"/>
      <c r="G7" s="25"/>
      <c r="H7" s="25"/>
      <c r="I7" s="25"/>
      <c r="J7" s="25"/>
    </row>
    <row r="8" spans="1:10" ht="20.25" customHeight="1" x14ac:dyDescent="0.25">
      <c r="A8" s="26" t="s">
        <v>61</v>
      </c>
      <c r="B8" s="26"/>
      <c r="C8" s="26"/>
      <c r="D8" s="26"/>
      <c r="E8" s="26"/>
      <c r="F8" s="26"/>
      <c r="G8" s="26"/>
      <c r="H8" s="26"/>
      <c r="I8" s="26"/>
      <c r="J8" s="26"/>
    </row>
    <row r="9" spans="1:10" ht="8.25" customHeight="1" x14ac:dyDescent="0.25"/>
    <row r="10" spans="1:10" ht="24" customHeight="1" x14ac:dyDescent="0.25">
      <c r="A10" s="29" t="s">
        <v>2</v>
      </c>
      <c r="B10" s="29"/>
      <c r="C10" s="29"/>
      <c r="D10" s="29"/>
    </row>
    <row r="11" spans="1:10" ht="20.25" customHeight="1" x14ac:dyDescent="0.25">
      <c r="H11" s="22" t="s">
        <v>57</v>
      </c>
      <c r="I11" s="22"/>
      <c r="J11" s="22"/>
    </row>
    <row r="12" spans="1:10" ht="36.75" customHeight="1" x14ac:dyDescent="0.25">
      <c r="A12" s="27" t="s">
        <v>3</v>
      </c>
      <c r="B12" s="27" t="s">
        <v>4</v>
      </c>
      <c r="C12" s="27" t="s">
        <v>5</v>
      </c>
      <c r="D12" s="27" t="s">
        <v>6</v>
      </c>
      <c r="E12" s="27" t="s">
        <v>7</v>
      </c>
      <c r="F12" s="27" t="s">
        <v>8</v>
      </c>
      <c r="G12" s="27" t="s">
        <v>9</v>
      </c>
      <c r="H12" s="27"/>
      <c r="I12" s="27" t="s">
        <v>12</v>
      </c>
      <c r="J12" s="27"/>
    </row>
    <row r="13" spans="1:10" ht="33.75" customHeight="1" x14ac:dyDescent="0.25">
      <c r="A13" s="27"/>
      <c r="B13" s="27"/>
      <c r="C13" s="27"/>
      <c r="D13" s="27"/>
      <c r="E13" s="27"/>
      <c r="F13" s="27"/>
      <c r="G13" s="5" t="s">
        <v>10</v>
      </c>
      <c r="H13" s="5" t="s">
        <v>11</v>
      </c>
      <c r="I13" s="5" t="s">
        <v>10</v>
      </c>
      <c r="J13" s="5" t="s">
        <v>11</v>
      </c>
    </row>
    <row r="14" spans="1:10" x14ac:dyDescent="0.25">
      <c r="A14" s="5" t="s">
        <v>13</v>
      </c>
      <c r="B14" s="5" t="s">
        <v>14</v>
      </c>
      <c r="C14" s="6">
        <v>1</v>
      </c>
      <c r="D14" s="6">
        <v>2</v>
      </c>
      <c r="E14" s="6" t="s">
        <v>15</v>
      </c>
      <c r="F14" s="6">
        <v>4</v>
      </c>
      <c r="G14" s="5" t="s">
        <v>16</v>
      </c>
      <c r="H14" s="5" t="s">
        <v>17</v>
      </c>
      <c r="I14" s="5" t="s">
        <v>18</v>
      </c>
      <c r="J14" s="5" t="s">
        <v>19</v>
      </c>
    </row>
    <row r="15" spans="1:10" x14ac:dyDescent="0.25">
      <c r="A15" s="4"/>
      <c r="B15" s="4" t="s">
        <v>55</v>
      </c>
      <c r="C15" s="13">
        <f>C16+C60</f>
        <v>1827173.3800000001</v>
      </c>
      <c r="D15" s="13">
        <f t="shared" ref="D15:I15" si="0">D16+D60</f>
        <v>96245142</v>
      </c>
      <c r="E15" s="13">
        <f t="shared" si="0"/>
        <v>98072315.379999995</v>
      </c>
      <c r="F15" s="13">
        <f t="shared" si="0"/>
        <v>94847376.223000005</v>
      </c>
      <c r="G15" s="10">
        <f t="shared" si="0"/>
        <v>-1397765.7770000026</v>
      </c>
      <c r="H15" s="12">
        <f>F15/D15</f>
        <v>0.98547702514689006</v>
      </c>
      <c r="I15" s="10">
        <f t="shared" si="0"/>
        <v>-3224939.1570000025</v>
      </c>
      <c r="J15" s="12">
        <f>F15/E15</f>
        <v>0.96711672254800607</v>
      </c>
    </row>
    <row r="16" spans="1:10" x14ac:dyDescent="0.25">
      <c r="A16" s="5" t="s">
        <v>13</v>
      </c>
      <c r="B16" s="4" t="s">
        <v>25</v>
      </c>
      <c r="C16" s="13">
        <f>C17+C25+C42+C54+C58</f>
        <v>1827173.3800000001</v>
      </c>
      <c r="D16" s="13">
        <f t="shared" ref="D16:G16" si="1">D17+D25+D42+D54+D58</f>
        <v>95267142</v>
      </c>
      <c r="E16" s="13">
        <f t="shared" si="1"/>
        <v>97094315.379999995</v>
      </c>
      <c r="F16" s="13">
        <f t="shared" si="1"/>
        <v>94001667.953000009</v>
      </c>
      <c r="G16" s="13">
        <f t="shared" si="1"/>
        <v>-1265474.0470000026</v>
      </c>
      <c r="H16" s="12">
        <f>F16/D16</f>
        <v>0.98671657383193057</v>
      </c>
      <c r="I16" s="13">
        <f t="shared" ref="I16" si="2">I17+I25+I42+I54+I58</f>
        <v>-3092647.4270000025</v>
      </c>
      <c r="J16" s="12">
        <f>F16/E16</f>
        <v>0.96814800727626305</v>
      </c>
    </row>
    <row r="17" spans="1:10" ht="33.75" customHeight="1" x14ac:dyDescent="0.25">
      <c r="A17" s="6">
        <v>1</v>
      </c>
      <c r="B17" s="4" t="s">
        <v>29</v>
      </c>
      <c r="C17" s="13">
        <f>SUM(C18:C24)</f>
        <v>140256.394</v>
      </c>
      <c r="D17" s="13">
        <f>SUM(D18:D24)</f>
        <v>28011679</v>
      </c>
      <c r="E17" s="13">
        <f>SUM(E18:E24)</f>
        <v>28151935.394000001</v>
      </c>
      <c r="F17" s="13">
        <f>SUM(F18:F24)</f>
        <v>27604937.902999997</v>
      </c>
      <c r="G17" s="10">
        <f>SUM(G18:G24)</f>
        <v>-406741.09700000077</v>
      </c>
      <c r="H17" s="12">
        <f>F17/D17</f>
        <v>0.98547958881722142</v>
      </c>
      <c r="I17" s="10">
        <f>SUM(I18:I24)</f>
        <v>-546997.49100000109</v>
      </c>
      <c r="J17" s="12">
        <f>F17/E17</f>
        <v>0.98056980867054044</v>
      </c>
    </row>
    <row r="18" spans="1:10" x14ac:dyDescent="0.25">
      <c r="A18" s="8"/>
      <c r="B18" s="9" t="s">
        <v>33</v>
      </c>
      <c r="C18" s="14">
        <v>94744.074999999997</v>
      </c>
      <c r="D18" s="14">
        <v>5770108</v>
      </c>
      <c r="E18" s="14">
        <f>D18+C18</f>
        <v>5864852.0750000002</v>
      </c>
      <c r="F18" s="14">
        <v>5569337.4359999998</v>
      </c>
      <c r="G18" s="7">
        <f>F18-D18</f>
        <v>-200770.56400000025</v>
      </c>
      <c r="H18" s="11">
        <f>F18/D18</f>
        <v>0.96520505959333858</v>
      </c>
      <c r="I18" s="7">
        <f>F18-E18</f>
        <v>-295514.63900000043</v>
      </c>
      <c r="J18" s="11">
        <f t="shared" ref="J18:J24" si="3">F18/E18</f>
        <v>0.94961260143973869</v>
      </c>
    </row>
    <row r="19" spans="1:10" x14ac:dyDescent="0.25">
      <c r="A19" s="8"/>
      <c r="B19" s="9" t="s">
        <v>34</v>
      </c>
      <c r="C19" s="14">
        <v>19499.001</v>
      </c>
      <c r="D19" s="14">
        <v>1445920</v>
      </c>
      <c r="E19" s="14">
        <f t="shared" ref="E19:E24" si="4">D19+C19</f>
        <v>1465419.0009999999</v>
      </c>
      <c r="F19" s="14">
        <v>1423639.5630000001</v>
      </c>
      <c r="G19" s="7">
        <f t="shared" ref="G19:G24" si="5">F19-D19</f>
        <v>-22280.436999999918</v>
      </c>
      <c r="H19" s="11">
        <f t="shared" ref="H19:H24" si="6">F19/D19</f>
        <v>0.98459082314374247</v>
      </c>
      <c r="I19" s="7">
        <f t="shared" ref="I19:I24" si="7">F19-E19</f>
        <v>-41779.437999999849</v>
      </c>
      <c r="J19" s="11">
        <f t="shared" si="3"/>
        <v>0.97148976642756124</v>
      </c>
    </row>
    <row r="20" spans="1:10" x14ac:dyDescent="0.25">
      <c r="A20" s="8"/>
      <c r="B20" s="9" t="s">
        <v>35</v>
      </c>
      <c r="C20" s="14">
        <v>12838.573</v>
      </c>
      <c r="D20" s="14">
        <v>1865800</v>
      </c>
      <c r="E20" s="14">
        <f t="shared" si="4"/>
        <v>1878638.5730000001</v>
      </c>
      <c r="F20" s="14">
        <v>1794733.723</v>
      </c>
      <c r="G20" s="7">
        <f t="shared" si="5"/>
        <v>-71066.277000000002</v>
      </c>
      <c r="H20" s="11">
        <f t="shared" si="6"/>
        <v>0.96191109604459213</v>
      </c>
      <c r="I20" s="7">
        <f t="shared" si="7"/>
        <v>-83904.850000000093</v>
      </c>
      <c r="J20" s="11">
        <f t="shared" si="3"/>
        <v>0.95533741763536117</v>
      </c>
    </row>
    <row r="21" spans="1:10" x14ac:dyDescent="0.25">
      <c r="A21" s="8"/>
      <c r="B21" s="9" t="s">
        <v>36</v>
      </c>
      <c r="C21" s="14">
        <v>13174.745000000001</v>
      </c>
      <c r="D21" s="14">
        <v>2062872</v>
      </c>
      <c r="E21" s="14">
        <f t="shared" si="4"/>
        <v>2076046.7450000001</v>
      </c>
      <c r="F21" s="14">
        <v>2006513.753</v>
      </c>
      <c r="G21" s="7">
        <f t="shared" si="5"/>
        <v>-56358.246999999974</v>
      </c>
      <c r="H21" s="11">
        <f t="shared" si="6"/>
        <v>0.97267971691893629</v>
      </c>
      <c r="I21" s="7">
        <f t="shared" si="7"/>
        <v>-69532.992000000086</v>
      </c>
      <c r="J21" s="11">
        <f t="shared" si="3"/>
        <v>0.96650702005267219</v>
      </c>
    </row>
    <row r="22" spans="1:10" x14ac:dyDescent="0.25">
      <c r="A22" s="8"/>
      <c r="B22" s="9" t="s">
        <v>37</v>
      </c>
      <c r="C22" s="14">
        <v>0</v>
      </c>
      <c r="D22" s="14">
        <v>12362525</v>
      </c>
      <c r="E22" s="14">
        <f t="shared" si="4"/>
        <v>12362525</v>
      </c>
      <c r="F22" s="14">
        <v>12357140.324999999</v>
      </c>
      <c r="G22" s="7">
        <f t="shared" si="5"/>
        <v>-5384.6750000007451</v>
      </c>
      <c r="H22" s="11">
        <f t="shared" si="6"/>
        <v>0.99956443566342634</v>
      </c>
      <c r="I22" s="7">
        <f t="shared" si="7"/>
        <v>-5384.6750000007451</v>
      </c>
      <c r="J22" s="11">
        <f t="shared" si="3"/>
        <v>0.99956443566342634</v>
      </c>
    </row>
    <row r="23" spans="1:10" x14ac:dyDescent="0.25">
      <c r="A23" s="8"/>
      <c r="B23" s="9" t="s">
        <v>38</v>
      </c>
      <c r="C23" s="14">
        <v>0</v>
      </c>
      <c r="D23" s="14">
        <v>2261277</v>
      </c>
      <c r="E23" s="14">
        <f t="shared" si="4"/>
        <v>2261277</v>
      </c>
      <c r="F23" s="14">
        <v>2251061.7030000002</v>
      </c>
      <c r="G23" s="7">
        <f t="shared" si="5"/>
        <v>-10215.296999999788</v>
      </c>
      <c r="H23" s="11">
        <f t="shared" si="6"/>
        <v>0.99548250966157625</v>
      </c>
      <c r="I23" s="7">
        <f t="shared" si="7"/>
        <v>-10215.296999999788</v>
      </c>
      <c r="J23" s="11">
        <f t="shared" si="3"/>
        <v>0.99548250966157625</v>
      </c>
    </row>
    <row r="24" spans="1:10" x14ac:dyDescent="0.25">
      <c r="A24" s="8"/>
      <c r="B24" s="9" t="s">
        <v>39</v>
      </c>
      <c r="C24" s="14">
        <v>0</v>
      </c>
      <c r="D24" s="14">
        <v>2243177</v>
      </c>
      <c r="E24" s="14">
        <f t="shared" si="4"/>
        <v>2243177</v>
      </c>
      <c r="F24" s="14">
        <v>2202511.4</v>
      </c>
      <c r="G24" s="7">
        <f t="shared" si="5"/>
        <v>-40665.600000000093</v>
      </c>
      <c r="H24" s="11">
        <f t="shared" si="6"/>
        <v>0.98187142610681188</v>
      </c>
      <c r="I24" s="7">
        <f t="shared" si="7"/>
        <v>-40665.600000000093</v>
      </c>
      <c r="J24" s="11">
        <f t="shared" si="3"/>
        <v>0.98187142610681188</v>
      </c>
    </row>
    <row r="25" spans="1:10" x14ac:dyDescent="0.25">
      <c r="A25" s="6">
        <v>2</v>
      </c>
      <c r="B25" s="4" t="s">
        <v>30</v>
      </c>
      <c r="C25" s="13">
        <f>C26+C30+C34+C37+C39</f>
        <v>1686916.986</v>
      </c>
      <c r="D25" s="13">
        <f t="shared" ref="D25:F25" si="8">D26+D30+D34+D37+D39</f>
        <v>66359763</v>
      </c>
      <c r="E25" s="13">
        <f t="shared" si="8"/>
        <v>68046679.986000001</v>
      </c>
      <c r="F25" s="13">
        <f t="shared" si="8"/>
        <v>65631063.870000005</v>
      </c>
      <c r="G25" s="10">
        <f>G26+G30+G34+G37+G39</f>
        <v>-728699.13000000175</v>
      </c>
      <c r="H25" s="12">
        <f>F25/D25</f>
        <v>0.98901896123408406</v>
      </c>
      <c r="I25" s="10">
        <f>I26+I30+I34+I37+I39</f>
        <v>-2415616.1160000013</v>
      </c>
      <c r="J25" s="12">
        <f>F25/E25</f>
        <v>0.96450060287295447</v>
      </c>
    </row>
    <row r="26" spans="1:10" x14ac:dyDescent="0.2">
      <c r="A26" s="6" t="s">
        <v>48</v>
      </c>
      <c r="B26" s="15" t="s">
        <v>45</v>
      </c>
      <c r="C26" s="13">
        <f>SUM(C27:C29)</f>
        <v>1097842.76</v>
      </c>
      <c r="D26" s="13">
        <f t="shared" ref="D26" si="9">SUM(D27:D29)</f>
        <v>32652467</v>
      </c>
      <c r="E26" s="13">
        <f>SUM(E27:E29)</f>
        <v>33750309.760000005</v>
      </c>
      <c r="F26" s="13">
        <f>SUM(F27:F29)</f>
        <v>33127277.695</v>
      </c>
      <c r="G26" s="10">
        <f>SUM(G27:G29)</f>
        <v>474810.69499999844</v>
      </c>
      <c r="H26" s="12">
        <f t="shared" ref="H26:H41" si="10">F26/D26</f>
        <v>1.0145413421595373</v>
      </c>
      <c r="I26" s="10">
        <f>SUM(I27:I29)</f>
        <v>-623032.06500000227</v>
      </c>
      <c r="J26" s="12">
        <f t="shared" ref="J26:J41" si="11">F26/E26</f>
        <v>0.98153996009428024</v>
      </c>
    </row>
    <row r="27" spans="1:10" x14ac:dyDescent="0.25">
      <c r="A27" s="6"/>
      <c r="B27" s="9" t="s">
        <v>40</v>
      </c>
      <c r="C27" s="14">
        <v>33356.606</v>
      </c>
      <c r="D27" s="14">
        <v>12457106.600000001</v>
      </c>
      <c r="E27" s="14">
        <f>D27+C27</f>
        <v>12490463.206000002</v>
      </c>
      <c r="F27" s="14">
        <v>12268835.467</v>
      </c>
      <c r="G27" s="7">
        <f>F27-D27</f>
        <v>-188271.13300000131</v>
      </c>
      <c r="H27" s="11">
        <f t="shared" si="10"/>
        <v>0.98488644762821553</v>
      </c>
      <c r="I27" s="7">
        <f>F27-E27</f>
        <v>-221627.73900000192</v>
      </c>
      <c r="J27" s="11">
        <f t="shared" si="11"/>
        <v>0.98225624339587825</v>
      </c>
    </row>
    <row r="28" spans="1:10" x14ac:dyDescent="0.25">
      <c r="A28" s="6"/>
      <c r="B28" s="9" t="s">
        <v>38</v>
      </c>
      <c r="C28" s="14">
        <v>1001700</v>
      </c>
      <c r="D28" s="14">
        <v>12858960.4</v>
      </c>
      <c r="E28" s="14">
        <f t="shared" ref="E28:E29" si="12">D28+C28</f>
        <v>13860660.4</v>
      </c>
      <c r="F28" s="14">
        <v>13670660.263</v>
      </c>
      <c r="G28" s="7">
        <f t="shared" ref="G28:G29" si="13">F28-D28</f>
        <v>811699.8629999999</v>
      </c>
      <c r="H28" s="11">
        <f t="shared" si="10"/>
        <v>1.0631232881781019</v>
      </c>
      <c r="I28" s="7">
        <f t="shared" ref="I28:I29" si="14">F28-E28</f>
        <v>-190000.1370000001</v>
      </c>
      <c r="J28" s="11">
        <f t="shared" si="11"/>
        <v>0.98629212955827128</v>
      </c>
    </row>
    <row r="29" spans="1:10" x14ac:dyDescent="0.25">
      <c r="A29" s="6"/>
      <c r="B29" s="9" t="s">
        <v>39</v>
      </c>
      <c r="C29" s="14">
        <v>62786.154000000002</v>
      </c>
      <c r="D29" s="14">
        <v>7336400</v>
      </c>
      <c r="E29" s="14">
        <f t="shared" si="12"/>
        <v>7399186.1540000001</v>
      </c>
      <c r="F29" s="14">
        <v>7187781.9649999999</v>
      </c>
      <c r="G29" s="7">
        <f t="shared" si="13"/>
        <v>-148618.03500000015</v>
      </c>
      <c r="H29" s="11">
        <f t="shared" si="10"/>
        <v>0.97974237568834854</v>
      </c>
      <c r="I29" s="7">
        <f t="shared" si="14"/>
        <v>-211404.18900000025</v>
      </c>
      <c r="J29" s="11">
        <f t="shared" si="11"/>
        <v>0.97142872410559433</v>
      </c>
    </row>
    <row r="30" spans="1:10" x14ac:dyDescent="0.2">
      <c r="A30" s="6" t="s">
        <v>49</v>
      </c>
      <c r="B30" s="15" t="s">
        <v>46</v>
      </c>
      <c r="C30" s="13">
        <f>SUM(C31:C33)</f>
        <v>348933.42499999999</v>
      </c>
      <c r="D30" s="13">
        <f t="shared" ref="D30:G30" si="15">SUM(D31:D33)</f>
        <v>24770641</v>
      </c>
      <c r="E30" s="13">
        <f>SUM(E31:E33)</f>
        <v>25119574.424999997</v>
      </c>
      <c r="F30" s="13">
        <f>SUM(F31:F33)</f>
        <v>24205327.141000003</v>
      </c>
      <c r="G30" s="10">
        <f t="shared" si="15"/>
        <v>-565313.85900000017</v>
      </c>
      <c r="H30" s="12">
        <f t="shared" si="10"/>
        <v>0.97717806902938054</v>
      </c>
      <c r="I30" s="10">
        <f t="shared" ref="I30" si="16">SUM(I31:I33)</f>
        <v>-914247.28399999905</v>
      </c>
      <c r="J30" s="12">
        <f t="shared" si="11"/>
        <v>0.96360418896706712</v>
      </c>
    </row>
    <row r="31" spans="1:10" x14ac:dyDescent="0.25">
      <c r="A31" s="6"/>
      <c r="B31" s="9" t="s">
        <v>37</v>
      </c>
      <c r="C31" s="14"/>
      <c r="D31" s="14">
        <v>2509300</v>
      </c>
      <c r="E31" s="14">
        <f>D31+C31</f>
        <v>2509300</v>
      </c>
      <c r="F31" s="14">
        <v>2381736.2000000002</v>
      </c>
      <c r="G31" s="7">
        <f>F31-D31</f>
        <v>-127563.79999999981</v>
      </c>
      <c r="H31" s="11">
        <f t="shared" si="10"/>
        <v>0.94916359143984386</v>
      </c>
      <c r="I31" s="7">
        <f>F31-E31</f>
        <v>-127563.79999999981</v>
      </c>
      <c r="J31" s="11">
        <f t="shared" si="11"/>
        <v>0.94916359143984386</v>
      </c>
    </row>
    <row r="32" spans="1:10" x14ac:dyDescent="0.25">
      <c r="A32" s="6"/>
      <c r="B32" s="9" t="s">
        <v>41</v>
      </c>
      <c r="C32" s="14">
        <v>345326.81400000001</v>
      </c>
      <c r="D32" s="14">
        <v>15792314</v>
      </c>
      <c r="E32" s="14">
        <f t="shared" ref="E32:E33" si="17">D32+C32</f>
        <v>16137640.813999999</v>
      </c>
      <c r="F32" s="14">
        <v>15376577.233999999</v>
      </c>
      <c r="G32" s="7">
        <f t="shared" ref="G32:G33" si="18">F32-D32</f>
        <v>-415736.76600000076</v>
      </c>
      <c r="H32" s="11">
        <f t="shared" si="10"/>
        <v>0.97367474038320156</v>
      </c>
      <c r="I32" s="7">
        <f t="shared" ref="I32:I33" si="19">F32-E32</f>
        <v>-761063.58000000007</v>
      </c>
      <c r="J32" s="11">
        <f t="shared" si="11"/>
        <v>0.95283922918028086</v>
      </c>
    </row>
    <row r="33" spans="1:10" x14ac:dyDescent="0.25">
      <c r="A33" s="6"/>
      <c r="B33" s="9" t="s">
        <v>42</v>
      </c>
      <c r="C33" s="14">
        <v>3606.6109999999999</v>
      </c>
      <c r="D33" s="14">
        <v>6469027</v>
      </c>
      <c r="E33" s="14">
        <f t="shared" si="17"/>
        <v>6472633.6109999996</v>
      </c>
      <c r="F33" s="14">
        <v>6447013.7070000004</v>
      </c>
      <c r="G33" s="7">
        <f t="shared" si="18"/>
        <v>-22013.292999999598</v>
      </c>
      <c r="H33" s="11">
        <f t="shared" si="10"/>
        <v>0.99659712457530325</v>
      </c>
      <c r="I33" s="7">
        <f t="shared" si="19"/>
        <v>-25619.903999999166</v>
      </c>
      <c r="J33" s="11">
        <f t="shared" si="11"/>
        <v>0.99604181148822346</v>
      </c>
    </row>
    <row r="34" spans="1:10" x14ac:dyDescent="0.2">
      <c r="A34" s="6" t="s">
        <v>50</v>
      </c>
      <c r="B34" s="15" t="s">
        <v>47</v>
      </c>
      <c r="C34" s="13">
        <f>SUM(C35:C36)</f>
        <v>240140.80100000001</v>
      </c>
      <c r="D34" s="13">
        <f t="shared" ref="D34:G34" si="20">SUM(D35:D36)</f>
        <v>6515000</v>
      </c>
      <c r="E34" s="13">
        <f t="shared" si="20"/>
        <v>6755140.801</v>
      </c>
      <c r="F34" s="13">
        <f t="shared" si="20"/>
        <v>6188170.034</v>
      </c>
      <c r="G34" s="10">
        <f t="shared" si="20"/>
        <v>-326829.96600000001</v>
      </c>
      <c r="H34" s="12">
        <f t="shared" si="10"/>
        <v>0.94983423392171906</v>
      </c>
      <c r="I34" s="10">
        <f t="shared" ref="I34" si="21">SUM(I35:I36)</f>
        <v>-566970.76699999999</v>
      </c>
      <c r="J34" s="12">
        <f t="shared" si="11"/>
        <v>0.91606825324557728</v>
      </c>
    </row>
    <row r="35" spans="1:10" x14ac:dyDescent="0.25">
      <c r="A35" s="8"/>
      <c r="B35" s="9" t="s">
        <v>34</v>
      </c>
      <c r="C35" s="14"/>
      <c r="D35" s="14">
        <v>1290000</v>
      </c>
      <c r="E35" s="14">
        <f>D35+C35</f>
        <v>1290000</v>
      </c>
      <c r="F35" s="14">
        <v>1029560.983</v>
      </c>
      <c r="G35" s="7">
        <f>F35-D35</f>
        <v>-260439.01699999999</v>
      </c>
      <c r="H35" s="11">
        <f t="shared" si="10"/>
        <v>0.79810928914728685</v>
      </c>
      <c r="I35" s="7">
        <f>F35-E35</f>
        <v>-260439.01699999999</v>
      </c>
      <c r="J35" s="11">
        <f t="shared" si="11"/>
        <v>0.79810928914728685</v>
      </c>
    </row>
    <row r="36" spans="1:10" x14ac:dyDescent="0.25">
      <c r="A36" s="8"/>
      <c r="B36" s="9" t="s">
        <v>43</v>
      </c>
      <c r="C36" s="14">
        <v>240140.80100000001</v>
      </c>
      <c r="D36" s="14">
        <v>5225000</v>
      </c>
      <c r="E36" s="14">
        <f>D36+C36</f>
        <v>5465140.801</v>
      </c>
      <c r="F36" s="14">
        <v>5158609.051</v>
      </c>
      <c r="G36" s="7">
        <f>F36-D36</f>
        <v>-66390.949000000022</v>
      </c>
      <c r="H36" s="11">
        <f t="shared" si="10"/>
        <v>0.98729359827751195</v>
      </c>
      <c r="I36" s="7">
        <f>F36-E36</f>
        <v>-306531.75</v>
      </c>
      <c r="J36" s="11">
        <f t="shared" si="11"/>
        <v>0.94391146337091414</v>
      </c>
    </row>
    <row r="37" spans="1:10" ht="34.5" customHeight="1" x14ac:dyDescent="0.25">
      <c r="A37" s="6" t="s">
        <v>52</v>
      </c>
      <c r="B37" s="16" t="s">
        <v>51</v>
      </c>
      <c r="C37" s="13">
        <f>C38</f>
        <v>0</v>
      </c>
      <c r="D37" s="13">
        <f t="shared" ref="D37:G37" si="22">D38</f>
        <v>700000</v>
      </c>
      <c r="E37" s="13">
        <f>E38</f>
        <v>700000</v>
      </c>
      <c r="F37" s="13">
        <f>F38</f>
        <v>686185</v>
      </c>
      <c r="G37" s="10">
        <f t="shared" si="22"/>
        <v>-13815</v>
      </c>
      <c r="H37" s="12">
        <f t="shared" si="10"/>
        <v>0.9802642857142857</v>
      </c>
      <c r="I37" s="10">
        <f t="shared" ref="I37" si="23">I38</f>
        <v>-13815</v>
      </c>
      <c r="J37" s="12">
        <f t="shared" si="11"/>
        <v>0.9802642857142857</v>
      </c>
    </row>
    <row r="38" spans="1:10" x14ac:dyDescent="0.25">
      <c r="A38" s="8"/>
      <c r="B38" s="9" t="s">
        <v>38</v>
      </c>
      <c r="C38" s="14">
        <v>0</v>
      </c>
      <c r="D38" s="14">
        <v>700000</v>
      </c>
      <c r="E38" s="14">
        <f>D38+C38</f>
        <v>700000</v>
      </c>
      <c r="F38" s="14">
        <v>686185</v>
      </c>
      <c r="G38" s="7">
        <f>F38-D38</f>
        <v>-13815</v>
      </c>
      <c r="H38" s="11">
        <f t="shared" si="10"/>
        <v>0.9802642857142857</v>
      </c>
      <c r="I38" s="7">
        <f>F38-E38</f>
        <v>-13815</v>
      </c>
      <c r="J38" s="11">
        <f t="shared" si="11"/>
        <v>0.9802642857142857</v>
      </c>
    </row>
    <row r="39" spans="1:10" x14ac:dyDescent="0.2">
      <c r="A39" s="6" t="s">
        <v>54</v>
      </c>
      <c r="B39" s="15" t="s">
        <v>53</v>
      </c>
      <c r="C39" s="13">
        <f>SUM(C40:C41)</f>
        <v>0</v>
      </c>
      <c r="D39" s="13">
        <f t="shared" ref="D39:G39" si="24">SUM(D40:D41)</f>
        <v>1721655</v>
      </c>
      <c r="E39" s="13">
        <f t="shared" si="24"/>
        <v>1721655</v>
      </c>
      <c r="F39" s="13">
        <f t="shared" si="24"/>
        <v>1424104</v>
      </c>
      <c r="G39" s="10">
        <f t="shared" si="24"/>
        <v>-297551</v>
      </c>
      <c r="H39" s="12">
        <f t="shared" si="10"/>
        <v>0.82717152971994967</v>
      </c>
      <c r="I39" s="10">
        <f t="shared" ref="I39" si="25">SUM(I40:I41)</f>
        <v>-297551</v>
      </c>
      <c r="J39" s="12">
        <f t="shared" si="11"/>
        <v>0.82717152971994967</v>
      </c>
    </row>
    <row r="40" spans="1:10" x14ac:dyDescent="0.25">
      <c r="A40" s="8"/>
      <c r="B40" s="9" t="s">
        <v>44</v>
      </c>
      <c r="C40" s="14">
        <v>0</v>
      </c>
      <c r="D40" s="14">
        <v>499421</v>
      </c>
      <c r="E40" s="14">
        <f>D40+C40</f>
        <v>499421</v>
      </c>
      <c r="F40" s="14">
        <v>499421</v>
      </c>
      <c r="G40" s="7">
        <f>F40-D40</f>
        <v>0</v>
      </c>
      <c r="H40" s="11">
        <f t="shared" si="10"/>
        <v>1</v>
      </c>
      <c r="I40" s="7">
        <f>F40-E40</f>
        <v>0</v>
      </c>
      <c r="J40" s="11">
        <f t="shared" si="11"/>
        <v>1</v>
      </c>
    </row>
    <row r="41" spans="1:10" x14ac:dyDescent="0.25">
      <c r="A41" s="8"/>
      <c r="B41" s="9" t="s">
        <v>34</v>
      </c>
      <c r="C41" s="14">
        <v>0</v>
      </c>
      <c r="D41" s="14">
        <v>1222234</v>
      </c>
      <c r="E41" s="14">
        <f>D41+C41</f>
        <v>1222234</v>
      </c>
      <c r="F41" s="14">
        <v>924683</v>
      </c>
      <c r="G41" s="7">
        <f>F41-D41</f>
        <v>-297551</v>
      </c>
      <c r="H41" s="11">
        <f t="shared" si="10"/>
        <v>0.75655152777618684</v>
      </c>
      <c r="I41" s="7">
        <f>F41-E41</f>
        <v>-297551</v>
      </c>
      <c r="J41" s="11">
        <f t="shared" si="11"/>
        <v>0.75655152777618684</v>
      </c>
    </row>
    <row r="42" spans="1:10" x14ac:dyDescent="0.25">
      <c r="A42" s="6">
        <v>3</v>
      </c>
      <c r="B42" s="4" t="s">
        <v>31</v>
      </c>
      <c r="C42" s="13">
        <f>SUM(C43:C53)</f>
        <v>0</v>
      </c>
      <c r="D42" s="13">
        <f t="shared" ref="D42:F42" si="26">SUM(D43:D53)</f>
        <v>602700</v>
      </c>
      <c r="E42" s="13">
        <f t="shared" si="26"/>
        <v>602700</v>
      </c>
      <c r="F42" s="13">
        <f t="shared" si="26"/>
        <v>597270</v>
      </c>
      <c r="G42" s="10">
        <f>SUM(G43:G53)</f>
        <v>-5430</v>
      </c>
      <c r="H42" s="12">
        <f>F42/D42</f>
        <v>0.99099054255848684</v>
      </c>
      <c r="I42" s="10">
        <f t="shared" ref="I42" si="27">SUM(I43:I53)</f>
        <v>-5430</v>
      </c>
      <c r="J42" s="12">
        <f>F42/E42</f>
        <v>0.99099054255848684</v>
      </c>
    </row>
    <row r="43" spans="1:10" x14ac:dyDescent="0.25">
      <c r="A43" s="8"/>
      <c r="B43" s="9" t="s">
        <v>33</v>
      </c>
      <c r="C43" s="14">
        <v>0</v>
      </c>
      <c r="D43" s="14">
        <v>285000</v>
      </c>
      <c r="E43" s="14">
        <f>D43+C43</f>
        <v>285000</v>
      </c>
      <c r="F43" s="14">
        <v>285000</v>
      </c>
      <c r="G43" s="7">
        <f>F43-D43</f>
        <v>0</v>
      </c>
      <c r="H43" s="11">
        <f t="shared" ref="H43:H53" si="28">F43/D43</f>
        <v>1</v>
      </c>
      <c r="I43" s="7">
        <f>F43-E43</f>
        <v>0</v>
      </c>
      <c r="J43" s="11">
        <f t="shared" ref="J43:J53" si="29">F43/E43</f>
        <v>1</v>
      </c>
    </row>
    <row r="44" spans="1:10" x14ac:dyDescent="0.25">
      <c r="A44" s="8"/>
      <c r="B44" s="9" t="s">
        <v>34</v>
      </c>
      <c r="C44" s="14">
        <v>0</v>
      </c>
      <c r="D44" s="14">
        <v>7200</v>
      </c>
      <c r="E44" s="14">
        <f t="shared" ref="E44:E53" si="30">D44+C44</f>
        <v>7200</v>
      </c>
      <c r="F44" s="14">
        <v>7200</v>
      </c>
      <c r="G44" s="7">
        <f t="shared" ref="G44:G53" si="31">F44-D44</f>
        <v>0</v>
      </c>
      <c r="H44" s="11">
        <f t="shared" si="28"/>
        <v>1</v>
      </c>
      <c r="I44" s="7">
        <f t="shared" ref="I44:I53" si="32">F44-E44</f>
        <v>0</v>
      </c>
      <c r="J44" s="11">
        <f t="shared" si="29"/>
        <v>1</v>
      </c>
    </row>
    <row r="45" spans="1:10" x14ac:dyDescent="0.25">
      <c r="A45" s="8"/>
      <c r="B45" s="9" t="s">
        <v>35</v>
      </c>
      <c r="C45" s="14">
        <v>0</v>
      </c>
      <c r="D45" s="14">
        <v>8400</v>
      </c>
      <c r="E45" s="14">
        <f t="shared" si="30"/>
        <v>8400</v>
      </c>
      <c r="F45" s="14">
        <v>8400</v>
      </c>
      <c r="G45" s="7">
        <f t="shared" si="31"/>
        <v>0</v>
      </c>
      <c r="H45" s="11">
        <f t="shared" si="28"/>
        <v>1</v>
      </c>
      <c r="I45" s="7">
        <f t="shared" si="32"/>
        <v>0</v>
      </c>
      <c r="J45" s="11">
        <f t="shared" si="29"/>
        <v>1</v>
      </c>
    </row>
    <row r="46" spans="1:10" x14ac:dyDescent="0.25">
      <c r="A46" s="8"/>
      <c r="B46" s="9" t="s">
        <v>36</v>
      </c>
      <c r="C46" s="14">
        <v>0</v>
      </c>
      <c r="D46" s="14">
        <v>9000</v>
      </c>
      <c r="E46" s="14">
        <f t="shared" si="30"/>
        <v>9000</v>
      </c>
      <c r="F46" s="14">
        <v>8400</v>
      </c>
      <c r="G46" s="7">
        <f t="shared" si="31"/>
        <v>-600</v>
      </c>
      <c r="H46" s="11">
        <f t="shared" si="28"/>
        <v>0.93333333333333335</v>
      </c>
      <c r="I46" s="7">
        <f t="shared" si="32"/>
        <v>-600</v>
      </c>
      <c r="J46" s="11">
        <f t="shared" si="29"/>
        <v>0.93333333333333335</v>
      </c>
    </row>
    <row r="47" spans="1:10" x14ac:dyDescent="0.25">
      <c r="A47" s="8"/>
      <c r="B47" s="9" t="s">
        <v>37</v>
      </c>
      <c r="C47" s="14">
        <v>0</v>
      </c>
      <c r="D47" s="14">
        <v>49200</v>
      </c>
      <c r="E47" s="14">
        <f t="shared" si="30"/>
        <v>49200</v>
      </c>
      <c r="F47" s="14">
        <v>49200</v>
      </c>
      <c r="G47" s="7">
        <f t="shared" si="31"/>
        <v>0</v>
      </c>
      <c r="H47" s="11">
        <f t="shared" si="28"/>
        <v>1</v>
      </c>
      <c r="I47" s="7">
        <f t="shared" si="32"/>
        <v>0</v>
      </c>
      <c r="J47" s="11">
        <f t="shared" si="29"/>
        <v>1</v>
      </c>
    </row>
    <row r="48" spans="1:10" x14ac:dyDescent="0.25">
      <c r="A48" s="8"/>
      <c r="B48" s="9" t="s">
        <v>38</v>
      </c>
      <c r="C48" s="14">
        <v>0</v>
      </c>
      <c r="D48" s="14">
        <v>34200</v>
      </c>
      <c r="E48" s="14">
        <f t="shared" si="30"/>
        <v>34200</v>
      </c>
      <c r="F48" s="14">
        <v>34200</v>
      </c>
      <c r="G48" s="7">
        <f t="shared" si="31"/>
        <v>0</v>
      </c>
      <c r="H48" s="11">
        <f t="shared" si="28"/>
        <v>1</v>
      </c>
      <c r="I48" s="7">
        <f t="shared" si="32"/>
        <v>0</v>
      </c>
      <c r="J48" s="11">
        <f t="shared" si="29"/>
        <v>1</v>
      </c>
    </row>
    <row r="49" spans="1:10" x14ac:dyDescent="0.25">
      <c r="A49" s="8"/>
      <c r="B49" s="9" t="s">
        <v>39</v>
      </c>
      <c r="C49" s="14">
        <v>0</v>
      </c>
      <c r="D49" s="14">
        <v>30000</v>
      </c>
      <c r="E49" s="14">
        <f t="shared" si="30"/>
        <v>30000</v>
      </c>
      <c r="F49" s="14">
        <v>30000</v>
      </c>
      <c r="G49" s="7">
        <f t="shared" si="31"/>
        <v>0</v>
      </c>
      <c r="H49" s="11">
        <f t="shared" si="28"/>
        <v>1</v>
      </c>
      <c r="I49" s="7">
        <f t="shared" si="32"/>
        <v>0</v>
      </c>
      <c r="J49" s="11">
        <f t="shared" si="29"/>
        <v>1</v>
      </c>
    </row>
    <row r="50" spans="1:10" x14ac:dyDescent="0.25">
      <c r="A50" s="8"/>
      <c r="B50" s="9" t="s">
        <v>40</v>
      </c>
      <c r="C50" s="14">
        <v>0</v>
      </c>
      <c r="D50" s="14">
        <v>141300</v>
      </c>
      <c r="E50" s="14">
        <f t="shared" si="30"/>
        <v>141300</v>
      </c>
      <c r="F50" s="14">
        <v>136470</v>
      </c>
      <c r="G50" s="7">
        <f t="shared" si="31"/>
        <v>-4830</v>
      </c>
      <c r="H50" s="11">
        <f t="shared" si="28"/>
        <v>0.96581740976645436</v>
      </c>
      <c r="I50" s="7">
        <f t="shared" si="32"/>
        <v>-4830</v>
      </c>
      <c r="J50" s="11">
        <f t="shared" si="29"/>
        <v>0.96581740976645436</v>
      </c>
    </row>
    <row r="51" spans="1:10" x14ac:dyDescent="0.25">
      <c r="A51" s="8"/>
      <c r="B51" s="9" t="s">
        <v>43</v>
      </c>
      <c r="C51" s="14">
        <v>0</v>
      </c>
      <c r="D51" s="14">
        <v>6600</v>
      </c>
      <c r="E51" s="14">
        <f t="shared" si="30"/>
        <v>6600</v>
      </c>
      <c r="F51" s="14">
        <v>6600</v>
      </c>
      <c r="G51" s="7">
        <f t="shared" si="31"/>
        <v>0</v>
      </c>
      <c r="H51" s="11">
        <f t="shared" si="28"/>
        <v>1</v>
      </c>
      <c r="I51" s="7">
        <f t="shared" si="32"/>
        <v>0</v>
      </c>
      <c r="J51" s="11">
        <f t="shared" si="29"/>
        <v>1</v>
      </c>
    </row>
    <row r="52" spans="1:10" x14ac:dyDescent="0.25">
      <c r="A52" s="8"/>
      <c r="B52" s="9" t="s">
        <v>41</v>
      </c>
      <c r="C52" s="14">
        <v>0</v>
      </c>
      <c r="D52" s="14">
        <v>20400</v>
      </c>
      <c r="E52" s="14">
        <f t="shared" si="30"/>
        <v>20400</v>
      </c>
      <c r="F52" s="14">
        <v>20400</v>
      </c>
      <c r="G52" s="7">
        <f t="shared" si="31"/>
        <v>0</v>
      </c>
      <c r="H52" s="11">
        <f t="shared" si="28"/>
        <v>1</v>
      </c>
      <c r="I52" s="7">
        <f t="shared" si="32"/>
        <v>0</v>
      </c>
      <c r="J52" s="11">
        <f t="shared" si="29"/>
        <v>1</v>
      </c>
    </row>
    <row r="53" spans="1:10" x14ac:dyDescent="0.25">
      <c r="A53" s="8"/>
      <c r="B53" s="9" t="s">
        <v>42</v>
      </c>
      <c r="C53" s="14">
        <v>0</v>
      </c>
      <c r="D53" s="14">
        <v>11400</v>
      </c>
      <c r="E53" s="14">
        <f t="shared" si="30"/>
        <v>11400</v>
      </c>
      <c r="F53" s="14">
        <v>11400</v>
      </c>
      <c r="G53" s="7">
        <f t="shared" si="31"/>
        <v>0</v>
      </c>
      <c r="H53" s="11">
        <f t="shared" si="28"/>
        <v>1</v>
      </c>
      <c r="I53" s="7">
        <f t="shared" si="32"/>
        <v>0</v>
      </c>
      <c r="J53" s="11">
        <f t="shared" si="29"/>
        <v>1</v>
      </c>
    </row>
    <row r="54" spans="1:10" x14ac:dyDescent="0.25">
      <c r="A54" s="6">
        <v>4</v>
      </c>
      <c r="B54" s="4" t="s">
        <v>32</v>
      </c>
      <c r="C54" s="13">
        <f>SUM(C55:C57)</f>
        <v>0</v>
      </c>
      <c r="D54" s="13">
        <f t="shared" ref="D54:I54" si="33">SUM(D55:D57)</f>
        <v>203000</v>
      </c>
      <c r="E54" s="13">
        <f t="shared" si="33"/>
        <v>203000</v>
      </c>
      <c r="F54" s="13">
        <f t="shared" si="33"/>
        <v>78396.179999999993</v>
      </c>
      <c r="G54" s="10">
        <f t="shared" si="33"/>
        <v>-124603.82</v>
      </c>
      <c r="H54" s="12">
        <f>F54/D54</f>
        <v>0.38618807881773398</v>
      </c>
      <c r="I54" s="10">
        <f t="shared" si="33"/>
        <v>-124603.82</v>
      </c>
      <c r="J54" s="12">
        <f>F54/E54</f>
        <v>0.38618807881773398</v>
      </c>
    </row>
    <row r="55" spans="1:10" x14ac:dyDescent="0.25">
      <c r="A55" s="8"/>
      <c r="B55" s="9" t="s">
        <v>33</v>
      </c>
      <c r="C55" s="14">
        <v>0</v>
      </c>
      <c r="D55" s="14">
        <v>108315</v>
      </c>
      <c r="E55" s="14">
        <f>D55+C55</f>
        <v>108315</v>
      </c>
      <c r="F55" s="14">
        <v>16140</v>
      </c>
      <c r="G55" s="7">
        <f>F55-D55</f>
        <v>-92175</v>
      </c>
      <c r="H55" s="11">
        <f t="shared" ref="H55:H57" si="34">F55/D55</f>
        <v>0.149009832433181</v>
      </c>
      <c r="I55" s="7">
        <f>F55-E55</f>
        <v>-92175</v>
      </c>
      <c r="J55" s="11">
        <f t="shared" ref="J55:J57" si="35">F55/E55</f>
        <v>0.149009832433181</v>
      </c>
    </row>
    <row r="56" spans="1:10" x14ac:dyDescent="0.25">
      <c r="A56" s="8"/>
      <c r="B56" s="9" t="s">
        <v>36</v>
      </c>
      <c r="C56" s="14">
        <v>0</v>
      </c>
      <c r="D56" s="14">
        <v>16140</v>
      </c>
      <c r="E56" s="14">
        <f t="shared" ref="E56:E57" si="36">D56+C56</f>
        <v>16140</v>
      </c>
      <c r="F56" s="14">
        <v>16140</v>
      </c>
      <c r="G56" s="7">
        <f t="shared" ref="G56:G57" si="37">F56-D56</f>
        <v>0</v>
      </c>
      <c r="H56" s="11">
        <f t="shared" si="34"/>
        <v>1</v>
      </c>
      <c r="I56" s="7">
        <f t="shared" ref="I56:I57" si="38">F56-E56</f>
        <v>0</v>
      </c>
      <c r="J56" s="11">
        <f t="shared" si="35"/>
        <v>1</v>
      </c>
    </row>
    <row r="57" spans="1:10" x14ac:dyDescent="0.25">
      <c r="A57" s="8"/>
      <c r="B57" s="9" t="s">
        <v>37</v>
      </c>
      <c r="C57" s="14">
        <v>0</v>
      </c>
      <c r="D57" s="14">
        <v>78545</v>
      </c>
      <c r="E57" s="14">
        <f t="shared" si="36"/>
        <v>78545</v>
      </c>
      <c r="F57" s="14">
        <v>46116.18</v>
      </c>
      <c r="G57" s="7">
        <f t="shared" si="37"/>
        <v>-32428.82</v>
      </c>
      <c r="H57" s="11">
        <f t="shared" si="34"/>
        <v>0.58713068941371194</v>
      </c>
      <c r="I57" s="7">
        <f t="shared" si="38"/>
        <v>-32428.82</v>
      </c>
      <c r="J57" s="11">
        <f t="shared" si="35"/>
        <v>0.58713068941371194</v>
      </c>
    </row>
    <row r="58" spans="1:10" x14ac:dyDescent="0.25">
      <c r="A58" s="6">
        <v>5</v>
      </c>
      <c r="B58" s="4" t="s">
        <v>58</v>
      </c>
      <c r="C58" s="13">
        <f>C59</f>
        <v>0</v>
      </c>
      <c r="D58" s="13">
        <f t="shared" ref="D58:G58" si="39">D59</f>
        <v>90000</v>
      </c>
      <c r="E58" s="13">
        <f t="shared" si="39"/>
        <v>90000</v>
      </c>
      <c r="F58" s="13">
        <f t="shared" si="39"/>
        <v>90000</v>
      </c>
      <c r="G58" s="10">
        <f t="shared" si="39"/>
        <v>0</v>
      </c>
      <c r="H58" s="12">
        <f>F58/D58</f>
        <v>1</v>
      </c>
      <c r="I58" s="10">
        <f>I59</f>
        <v>0</v>
      </c>
      <c r="J58" s="12">
        <f>F58/E58</f>
        <v>1</v>
      </c>
    </row>
    <row r="59" spans="1:10" x14ac:dyDescent="0.25">
      <c r="A59" s="8"/>
      <c r="B59" s="3" t="s">
        <v>37</v>
      </c>
      <c r="C59" s="14">
        <v>0</v>
      </c>
      <c r="D59" s="14">
        <v>90000</v>
      </c>
      <c r="E59" s="14">
        <f>D59+C59</f>
        <v>90000</v>
      </c>
      <c r="F59" s="14">
        <v>90000</v>
      </c>
      <c r="G59" s="7">
        <f>F59-D59</f>
        <v>0</v>
      </c>
      <c r="H59" s="11">
        <f>F59/D59</f>
        <v>1</v>
      </c>
      <c r="I59" s="7">
        <f>F59-E59</f>
        <v>0</v>
      </c>
      <c r="J59" s="11">
        <f>F59/E59</f>
        <v>1</v>
      </c>
    </row>
    <row r="60" spans="1:10" ht="49.5" customHeight="1" x14ac:dyDescent="0.25">
      <c r="A60" s="5" t="s">
        <v>14</v>
      </c>
      <c r="B60" s="4" t="s">
        <v>26</v>
      </c>
      <c r="C60" s="13">
        <f>C61</f>
        <v>0</v>
      </c>
      <c r="D60" s="13">
        <f t="shared" ref="D60:I60" si="40">D61</f>
        <v>978000</v>
      </c>
      <c r="E60" s="13">
        <f t="shared" si="40"/>
        <v>978000</v>
      </c>
      <c r="F60" s="13">
        <f t="shared" si="40"/>
        <v>845708.27</v>
      </c>
      <c r="G60" s="10">
        <f t="shared" si="40"/>
        <v>-132291.72999999998</v>
      </c>
      <c r="H60" s="12">
        <f>F60/D60</f>
        <v>0.86473238241308792</v>
      </c>
      <c r="I60" s="10">
        <f t="shared" si="40"/>
        <v>-132291.72999999998</v>
      </c>
      <c r="J60" s="5">
        <f>F60/E60</f>
        <v>0.86473238241308792</v>
      </c>
    </row>
    <row r="61" spans="1:10" ht="35.25" customHeight="1" x14ac:dyDescent="0.25">
      <c r="A61" s="5" t="s">
        <v>27</v>
      </c>
      <c r="B61" s="4" t="s">
        <v>28</v>
      </c>
      <c r="C61" s="13">
        <f>C62+C66+C68</f>
        <v>0</v>
      </c>
      <c r="D61" s="13">
        <f t="shared" ref="D61:I61" si="41">D62+D66+D68</f>
        <v>978000</v>
      </c>
      <c r="E61" s="13">
        <f t="shared" si="41"/>
        <v>978000</v>
      </c>
      <c r="F61" s="13">
        <f t="shared" si="41"/>
        <v>845708.27</v>
      </c>
      <c r="G61" s="10">
        <f t="shared" si="41"/>
        <v>-132291.72999999998</v>
      </c>
      <c r="H61" s="12">
        <f t="shared" ref="H61:H69" si="42">F61/D61</f>
        <v>0.86473238241308792</v>
      </c>
      <c r="I61" s="10">
        <f t="shared" si="41"/>
        <v>-132291.72999999998</v>
      </c>
      <c r="J61" s="12">
        <f t="shared" ref="J61:J69" si="43">F61/E61</f>
        <v>0.86473238241308792</v>
      </c>
    </row>
    <row r="62" spans="1:10" ht="34.5" customHeight="1" x14ac:dyDescent="0.25">
      <c r="A62" s="3"/>
      <c r="B62" s="16" t="s">
        <v>29</v>
      </c>
      <c r="C62" s="13">
        <f>SUM(C63:C65)</f>
        <v>0</v>
      </c>
      <c r="D62" s="13">
        <f t="shared" ref="D62:I62" si="44">SUM(D63:D65)</f>
        <v>255000</v>
      </c>
      <c r="E62" s="13">
        <f t="shared" si="44"/>
        <v>255000</v>
      </c>
      <c r="F62" s="13">
        <f t="shared" si="44"/>
        <v>153290.26999999999</v>
      </c>
      <c r="G62" s="10">
        <f t="shared" si="44"/>
        <v>-101709.73</v>
      </c>
      <c r="H62" s="12">
        <f t="shared" si="42"/>
        <v>0.6011383137254902</v>
      </c>
      <c r="I62" s="10">
        <f t="shared" si="44"/>
        <v>-101709.73</v>
      </c>
      <c r="J62" s="12">
        <f t="shared" si="43"/>
        <v>0.6011383137254902</v>
      </c>
    </row>
    <row r="63" spans="1:10" x14ac:dyDescent="0.25">
      <c r="A63" s="3"/>
      <c r="B63" s="9" t="s">
        <v>34</v>
      </c>
      <c r="C63" s="14">
        <v>0</v>
      </c>
      <c r="D63" s="14">
        <v>10000</v>
      </c>
      <c r="E63" s="14">
        <f>D63+C63</f>
        <v>10000</v>
      </c>
      <c r="F63" s="14">
        <v>6200</v>
      </c>
      <c r="G63" s="7">
        <f>F63-D63</f>
        <v>-3800</v>
      </c>
      <c r="H63" s="11">
        <f t="shared" si="42"/>
        <v>0.62</v>
      </c>
      <c r="I63" s="7">
        <f>F63-E63</f>
        <v>-3800</v>
      </c>
      <c r="J63" s="11">
        <f t="shared" si="43"/>
        <v>0.62</v>
      </c>
    </row>
    <row r="64" spans="1:10" x14ac:dyDescent="0.25">
      <c r="A64" s="3"/>
      <c r="B64" s="9" t="s">
        <v>35</v>
      </c>
      <c r="C64" s="14">
        <v>0</v>
      </c>
      <c r="D64" s="14">
        <v>222000</v>
      </c>
      <c r="E64" s="14">
        <f t="shared" ref="E64:E65" si="45">D64+C64</f>
        <v>222000</v>
      </c>
      <c r="F64" s="14">
        <v>140720</v>
      </c>
      <c r="G64" s="7">
        <f t="shared" ref="G64:G65" si="46">F64-D64</f>
        <v>-81280</v>
      </c>
      <c r="H64" s="11">
        <f t="shared" si="42"/>
        <v>0.63387387387387384</v>
      </c>
      <c r="I64" s="7">
        <f t="shared" ref="I64:I65" si="47">F64-E64</f>
        <v>-81280</v>
      </c>
      <c r="J64" s="11">
        <f t="shared" si="43"/>
        <v>0.63387387387387384</v>
      </c>
    </row>
    <row r="65" spans="1:10" x14ac:dyDescent="0.25">
      <c r="A65" s="3"/>
      <c r="B65" s="9" t="s">
        <v>38</v>
      </c>
      <c r="C65" s="14">
        <v>0</v>
      </c>
      <c r="D65" s="14">
        <v>23000</v>
      </c>
      <c r="E65" s="14">
        <f t="shared" si="45"/>
        <v>23000</v>
      </c>
      <c r="F65" s="14">
        <v>6370.27</v>
      </c>
      <c r="G65" s="7">
        <f t="shared" si="46"/>
        <v>-16629.73</v>
      </c>
      <c r="H65" s="11">
        <f t="shared" si="42"/>
        <v>0.27696826086956522</v>
      </c>
      <c r="I65" s="7">
        <f t="shared" si="47"/>
        <v>-16629.73</v>
      </c>
      <c r="J65" s="11">
        <f t="shared" si="43"/>
        <v>0.27696826086956522</v>
      </c>
    </row>
    <row r="66" spans="1:10" x14ac:dyDescent="0.25">
      <c r="A66" s="3"/>
      <c r="B66" s="17" t="s">
        <v>32</v>
      </c>
      <c r="C66" s="13">
        <f>C67</f>
        <v>0</v>
      </c>
      <c r="D66" s="13">
        <f t="shared" ref="D66:I66" si="48">D67</f>
        <v>128000</v>
      </c>
      <c r="E66" s="13">
        <f t="shared" si="48"/>
        <v>128000</v>
      </c>
      <c r="F66" s="13">
        <f t="shared" si="48"/>
        <v>97418</v>
      </c>
      <c r="G66" s="10">
        <f t="shared" si="48"/>
        <v>-30582</v>
      </c>
      <c r="H66" s="12">
        <f t="shared" si="42"/>
        <v>0.76107812500000005</v>
      </c>
      <c r="I66" s="10">
        <f t="shared" si="48"/>
        <v>-30582</v>
      </c>
      <c r="J66" s="12">
        <f t="shared" si="43"/>
        <v>0.76107812500000005</v>
      </c>
    </row>
    <row r="67" spans="1:10" x14ac:dyDescent="0.25">
      <c r="A67" s="3"/>
      <c r="B67" s="9" t="s">
        <v>40</v>
      </c>
      <c r="C67" s="14">
        <v>0</v>
      </c>
      <c r="D67" s="14">
        <v>128000</v>
      </c>
      <c r="E67" s="14">
        <f>D67+C67</f>
        <v>128000</v>
      </c>
      <c r="F67" s="14">
        <v>97418</v>
      </c>
      <c r="G67" s="7">
        <f>F67-D67</f>
        <v>-30582</v>
      </c>
      <c r="H67" s="11">
        <f t="shared" si="42"/>
        <v>0.76107812500000005</v>
      </c>
      <c r="I67" s="7">
        <f>F67-E67</f>
        <v>-30582</v>
      </c>
      <c r="J67" s="11">
        <f t="shared" si="43"/>
        <v>0.76107812500000005</v>
      </c>
    </row>
    <row r="68" spans="1:10" x14ac:dyDescent="0.2">
      <c r="A68" s="3"/>
      <c r="B68" s="18" t="s">
        <v>30</v>
      </c>
      <c r="C68" s="13">
        <f>C69</f>
        <v>0</v>
      </c>
      <c r="D68" s="13">
        <f t="shared" ref="D68:I68" si="49">D69</f>
        <v>595000</v>
      </c>
      <c r="E68" s="13">
        <f t="shared" si="49"/>
        <v>595000</v>
      </c>
      <c r="F68" s="13">
        <f t="shared" si="49"/>
        <v>595000</v>
      </c>
      <c r="G68" s="10">
        <f t="shared" si="49"/>
        <v>0</v>
      </c>
      <c r="H68" s="12">
        <f t="shared" si="42"/>
        <v>1</v>
      </c>
      <c r="I68" s="10">
        <f t="shared" si="49"/>
        <v>0</v>
      </c>
      <c r="J68" s="12">
        <f t="shared" si="43"/>
        <v>1</v>
      </c>
    </row>
    <row r="69" spans="1:10" x14ac:dyDescent="0.25">
      <c r="A69" s="3"/>
      <c r="B69" s="9" t="s">
        <v>43</v>
      </c>
      <c r="C69" s="14">
        <v>0</v>
      </c>
      <c r="D69" s="14">
        <v>595000</v>
      </c>
      <c r="E69" s="14">
        <f>D69+C69</f>
        <v>595000</v>
      </c>
      <c r="F69" s="14">
        <v>595000</v>
      </c>
      <c r="G69" s="7">
        <f>F69-D69</f>
        <v>0</v>
      </c>
      <c r="H69" s="11">
        <f t="shared" si="42"/>
        <v>1</v>
      </c>
      <c r="I69" s="7">
        <f>F69-E69</f>
        <v>0</v>
      </c>
      <c r="J69" s="11">
        <f t="shared" si="43"/>
        <v>1</v>
      </c>
    </row>
    <row r="70" spans="1:10" ht="20.25" customHeight="1" x14ac:dyDescent="0.25">
      <c r="A70" s="23" t="s">
        <v>56</v>
      </c>
      <c r="B70" s="23"/>
      <c r="C70" s="19"/>
      <c r="D70" s="19"/>
      <c r="E70" s="19"/>
      <c r="F70" s="19"/>
      <c r="G70" s="19"/>
      <c r="H70" s="19"/>
      <c r="I70" s="19"/>
      <c r="J70" s="19"/>
    </row>
    <row r="71" spans="1:10" ht="33.75" customHeight="1" x14ac:dyDescent="0.25">
      <c r="A71" s="24" t="s">
        <v>63</v>
      </c>
      <c r="B71" s="24"/>
      <c r="C71" s="24"/>
      <c r="D71" s="24"/>
      <c r="E71" s="24"/>
      <c r="F71" s="24"/>
      <c r="G71" s="24"/>
      <c r="H71" s="24"/>
      <c r="I71" s="24"/>
      <c r="J71" s="24"/>
    </row>
    <row r="72" spans="1:10" ht="190.5" customHeight="1" x14ac:dyDescent="0.25">
      <c r="A72" s="20" t="s">
        <v>62</v>
      </c>
      <c r="B72" s="20"/>
      <c r="C72" s="20"/>
      <c r="D72" s="20"/>
      <c r="E72" s="20"/>
      <c r="F72" s="20"/>
      <c r="G72" s="20"/>
      <c r="H72" s="20"/>
      <c r="I72" s="20"/>
      <c r="J72" s="20"/>
    </row>
    <row r="73" spans="1:10" ht="20.25" customHeight="1" x14ac:dyDescent="0.25">
      <c r="A73" s="24" t="s">
        <v>59</v>
      </c>
      <c r="B73" s="24"/>
      <c r="C73" s="24"/>
      <c r="D73" s="24"/>
      <c r="E73" s="24"/>
      <c r="F73" s="24"/>
      <c r="G73" s="24"/>
      <c r="H73" s="24"/>
      <c r="I73" s="24"/>
      <c r="J73" s="24"/>
    </row>
    <row r="74" spans="1:10" ht="145.5" customHeight="1" x14ac:dyDescent="0.25">
      <c r="A74" s="20" t="s">
        <v>64</v>
      </c>
      <c r="B74" s="20"/>
      <c r="C74" s="20"/>
      <c r="D74" s="20"/>
      <c r="E74" s="20"/>
      <c r="F74" s="20"/>
      <c r="G74" s="20"/>
      <c r="H74" s="20"/>
      <c r="I74" s="20"/>
      <c r="J74" s="20"/>
    </row>
    <row r="75" spans="1:10" ht="119.25" customHeight="1" x14ac:dyDescent="0.25">
      <c r="A75" s="20" t="s">
        <v>65</v>
      </c>
      <c r="B75" s="20"/>
      <c r="C75" s="20"/>
      <c r="D75" s="20"/>
      <c r="E75" s="20"/>
      <c r="F75" s="20"/>
      <c r="G75" s="20"/>
      <c r="H75" s="20"/>
      <c r="I75" s="20"/>
      <c r="J75" s="20"/>
    </row>
    <row r="76" spans="1:10" ht="134.25" customHeight="1" x14ac:dyDescent="0.25">
      <c r="A76" s="20" t="s">
        <v>66</v>
      </c>
      <c r="B76" s="20"/>
      <c r="C76" s="20"/>
      <c r="D76" s="20"/>
      <c r="E76" s="20"/>
      <c r="F76" s="20"/>
      <c r="G76" s="20"/>
      <c r="H76" s="20"/>
      <c r="I76" s="20"/>
      <c r="J76" s="20"/>
    </row>
    <row r="77" spans="1:10" ht="69.75" customHeight="1" x14ac:dyDescent="0.25">
      <c r="A77" s="20" t="s">
        <v>67</v>
      </c>
      <c r="B77" s="20"/>
      <c r="C77" s="20"/>
      <c r="D77" s="20"/>
      <c r="E77" s="20"/>
      <c r="F77" s="20"/>
      <c r="G77" s="20"/>
      <c r="H77" s="20"/>
      <c r="I77" s="20"/>
      <c r="J77" s="20"/>
    </row>
    <row r="78" spans="1:10" ht="146.25" customHeight="1" x14ac:dyDescent="0.25">
      <c r="A78" s="20" t="s">
        <v>68</v>
      </c>
      <c r="B78" s="20"/>
      <c r="C78" s="20"/>
      <c r="D78" s="20"/>
      <c r="E78" s="20"/>
      <c r="F78" s="20"/>
      <c r="G78" s="20"/>
      <c r="H78" s="20"/>
      <c r="I78" s="20"/>
      <c r="J78" s="20"/>
    </row>
    <row r="79" spans="1:10" ht="246.75" customHeight="1" x14ac:dyDescent="0.25">
      <c r="A79" s="20" t="s">
        <v>69</v>
      </c>
      <c r="B79" s="20"/>
      <c r="C79" s="20"/>
      <c r="D79" s="20"/>
      <c r="E79" s="20"/>
      <c r="F79" s="20"/>
      <c r="G79" s="20"/>
      <c r="H79" s="20"/>
      <c r="I79" s="20"/>
      <c r="J79" s="20"/>
    </row>
    <row r="80" spans="1:10" ht="132" customHeight="1" x14ac:dyDescent="0.25">
      <c r="A80" s="20" t="s">
        <v>70</v>
      </c>
      <c r="B80" s="20"/>
      <c r="C80" s="20"/>
      <c r="D80" s="20"/>
      <c r="E80" s="20"/>
      <c r="F80" s="20"/>
      <c r="G80" s="20"/>
      <c r="H80" s="20"/>
      <c r="I80" s="20"/>
      <c r="J80" s="20"/>
    </row>
    <row r="81" spans="1:10" ht="111" customHeight="1" x14ac:dyDescent="0.25">
      <c r="A81" s="20" t="s">
        <v>71</v>
      </c>
      <c r="B81" s="20"/>
      <c r="C81" s="20"/>
      <c r="D81" s="20"/>
      <c r="E81" s="20"/>
      <c r="F81" s="20"/>
      <c r="G81" s="20"/>
      <c r="H81" s="20"/>
      <c r="I81" s="20"/>
      <c r="J81" s="20"/>
    </row>
    <row r="82" spans="1:10" ht="111" customHeight="1" x14ac:dyDescent="0.25">
      <c r="A82" s="20" t="s">
        <v>72</v>
      </c>
      <c r="B82" s="20"/>
      <c r="C82" s="20"/>
      <c r="D82" s="20"/>
      <c r="E82" s="20"/>
      <c r="F82" s="20"/>
      <c r="G82" s="20"/>
      <c r="H82" s="20"/>
      <c r="I82" s="20"/>
      <c r="J82" s="20"/>
    </row>
  </sheetData>
  <mergeCells count="32">
    <mergeCell ref="G2:J3"/>
    <mergeCell ref="A1:C1"/>
    <mergeCell ref="A10:D10"/>
    <mergeCell ref="G12:H12"/>
    <mergeCell ref="I12:J12"/>
    <mergeCell ref="A12:A13"/>
    <mergeCell ref="B12:B13"/>
    <mergeCell ref="C12:C13"/>
    <mergeCell ref="D12:D13"/>
    <mergeCell ref="A72:J72"/>
    <mergeCell ref="A77:J77"/>
    <mergeCell ref="A78:J78"/>
    <mergeCell ref="G1:J1"/>
    <mergeCell ref="H11:J11"/>
    <mergeCell ref="A70:B70"/>
    <mergeCell ref="A71:J71"/>
    <mergeCell ref="A73:J73"/>
    <mergeCell ref="A7:J7"/>
    <mergeCell ref="A8:J8"/>
    <mergeCell ref="E12:E13"/>
    <mergeCell ref="F12:F13"/>
    <mergeCell ref="A4:J4"/>
    <mergeCell ref="A5:J5"/>
    <mergeCell ref="A6:J6"/>
    <mergeCell ref="A2:F2"/>
    <mergeCell ref="A79:J79"/>
    <mergeCell ref="A80:J80"/>
    <mergeCell ref="A81:J81"/>
    <mergeCell ref="A82:J82"/>
    <mergeCell ref="A74:J74"/>
    <mergeCell ref="A75:J75"/>
    <mergeCell ref="A76:J76"/>
  </mergeCells>
  <pageMargins left="0.38" right="0.19685039370078741" top="0.28000000000000003" bottom="0.41" header="0.17" footer="0.17"/>
  <pageSetup paperSize="9"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10DCE322-4561-4CE9-9923-16B594939C70}"/>
</file>

<file path=customXml/itemProps2.xml><?xml version="1.0" encoding="utf-8"?>
<ds:datastoreItem xmlns:ds="http://schemas.openxmlformats.org/officeDocument/2006/customXml" ds:itemID="{B47D0AA1-0BF2-4BA7-A787-567398A97B6C}"/>
</file>

<file path=customXml/itemProps3.xml><?xml version="1.0" encoding="utf-8"?>
<ds:datastoreItem xmlns:ds="http://schemas.openxmlformats.org/officeDocument/2006/customXml" ds:itemID="{C3807736-8AAA-44F0-AA63-A37349EFBE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Bieu 03-TT 137</vt:lpstr>
      <vt:lpstr>'Bieu 03-TT 137'!Print_Titles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USER</dc:creator>
  <cp:keywords/>
  <dc:description/>
  <cp:lastModifiedBy>USER</cp:lastModifiedBy>
  <cp:lastPrinted>2019-06-26T07:11:12Z</cp:lastPrinted>
  <dcterms:created xsi:type="dcterms:W3CDTF">2019-06-20T01:23:29Z</dcterms:created>
  <dcterms:modified xsi:type="dcterms:W3CDTF">2019-06-26T07:11:34Z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